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281" activeTab="1"/>
  </bookViews>
  <sheets>
    <sheet name="PLANILHA ORÇAMENTÁRIA" sheetId="1" r:id="rId1"/>
    <sheet name="Cronograma" sheetId="2" r:id="rId2"/>
  </sheets>
  <definedNames>
    <definedName name="_xlnm.Print_Area" localSheetId="1">Cronograma!$A$1:$O$42</definedName>
    <definedName name="_xlnm.Print_Area" localSheetId="0">'PLANILHA ORÇAMENTÁRIA'!$A$1:$J$209</definedName>
    <definedName name="_xlnm.Print_Titles" localSheetId="0">'PLANILHA ORÇAMENTÁRIA'!$1:$8</definedName>
  </definedNames>
  <calcPr calcId="124519"/>
</workbook>
</file>

<file path=xl/calcChain.xml><?xml version="1.0" encoding="utf-8"?>
<calcChain xmlns="http://schemas.openxmlformats.org/spreadsheetml/2006/main">
  <c r="O9" i="2"/>
  <c r="O10"/>
  <c r="O11"/>
  <c r="O12"/>
  <c r="O17"/>
  <c r="O18"/>
  <c r="O24"/>
  <c r="I35"/>
  <c r="H35"/>
  <c r="F35"/>
  <c r="K35"/>
  <c r="L35"/>
  <c r="M35"/>
  <c r="N35"/>
  <c r="H34" l="1"/>
  <c r="O23"/>
  <c r="O29"/>
  <c r="O30"/>
  <c r="J35"/>
  <c r="G35"/>
  <c r="O20"/>
  <c r="D35"/>
  <c r="O14"/>
  <c r="F34"/>
  <c r="O31"/>
  <c r="O32"/>
  <c r="E34"/>
  <c r="O22"/>
  <c r="E35"/>
  <c r="C35"/>
  <c r="C37" s="1"/>
  <c r="O16"/>
  <c r="O25"/>
  <c r="O27"/>
  <c r="I34"/>
  <c r="O28"/>
  <c r="O26"/>
  <c r="D37" l="1"/>
  <c r="E37" s="1"/>
  <c r="F37" s="1"/>
  <c r="G37" s="1"/>
  <c r="H37" s="1"/>
  <c r="I37" s="1"/>
  <c r="J37" s="1"/>
  <c r="K37" s="1"/>
  <c r="L37" s="1"/>
  <c r="M37" s="1"/>
  <c r="N37" s="1"/>
  <c r="D34"/>
  <c r="O13"/>
  <c r="O19"/>
  <c r="G34"/>
  <c r="O35"/>
  <c r="O15"/>
  <c r="C34"/>
  <c r="C36" s="1"/>
  <c r="O21"/>
  <c r="J34"/>
  <c r="D36" l="1"/>
  <c r="E36" s="1"/>
  <c r="F36" s="1"/>
  <c r="G36" s="1"/>
  <c r="H36" s="1"/>
  <c r="I36" s="1"/>
  <c r="J36" s="1"/>
  <c r="O34"/>
  <c r="N34"/>
  <c r="L34"/>
  <c r="K34"/>
  <c r="M34"/>
  <c r="K36" l="1"/>
  <c r="L36" s="1"/>
  <c r="M36" s="1"/>
  <c r="N36" s="1"/>
  <c r="J196" i="1" l="1"/>
  <c r="J195"/>
  <c r="J194"/>
  <c r="J191"/>
  <c r="J190"/>
  <c r="J189"/>
  <c r="J186"/>
  <c r="J185"/>
  <c r="J184"/>
  <c r="J182"/>
  <c r="J181"/>
  <c r="J180"/>
  <c r="J179"/>
  <c r="J177"/>
  <c r="J176"/>
  <c r="J175"/>
  <c r="J174"/>
  <c r="J173"/>
  <c r="J172"/>
  <c r="J171"/>
  <c r="J170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6"/>
  <c r="J145"/>
  <c r="J144"/>
  <c r="J143"/>
  <c r="J142"/>
  <c r="J141"/>
  <c r="J139"/>
  <c r="J138"/>
  <c r="J137"/>
  <c r="J136"/>
  <c r="J135"/>
  <c r="J134"/>
  <c r="J133"/>
  <c r="J131"/>
  <c r="J130"/>
  <c r="J129"/>
  <c r="J128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4"/>
  <c r="J103"/>
  <c r="J102"/>
  <c r="J101"/>
  <c r="J99"/>
  <c r="J98"/>
  <c r="J97"/>
  <c r="J96"/>
  <c r="J94"/>
  <c r="J93"/>
  <c r="J92"/>
  <c r="J91"/>
  <c r="J90"/>
  <c r="J89"/>
  <c r="J88"/>
  <c r="J87"/>
  <c r="J86"/>
  <c r="J83"/>
  <c r="J82"/>
  <c r="J81"/>
  <c r="J80"/>
  <c r="J79"/>
  <c r="J78"/>
  <c r="J77"/>
  <c r="J76"/>
  <c r="J75"/>
  <c r="J74"/>
  <c r="J73"/>
  <c r="J72"/>
  <c r="J71"/>
  <c r="J70"/>
  <c r="J69"/>
  <c r="J67"/>
  <c r="J66"/>
  <c r="J65"/>
  <c r="J64"/>
  <c r="J63"/>
  <c r="J59"/>
  <c r="J58"/>
  <c r="J57"/>
  <c r="J54"/>
  <c r="J51"/>
  <c r="J50"/>
  <c r="J49"/>
  <c r="J48"/>
  <c r="J47"/>
  <c r="J46"/>
  <c r="J45"/>
  <c r="J44"/>
  <c r="J43"/>
  <c r="J42"/>
  <c r="J41"/>
  <c r="J40"/>
  <c r="J39"/>
  <c r="J38"/>
  <c r="J37"/>
  <c r="J36"/>
  <c r="J33"/>
  <c r="J32"/>
  <c r="J31"/>
  <c r="J30"/>
  <c r="J29"/>
  <c r="J28"/>
  <c r="J27"/>
  <c r="J24"/>
  <c r="J23"/>
  <c r="J22"/>
  <c r="J21"/>
  <c r="J18"/>
  <c r="J17"/>
  <c r="J16"/>
  <c r="J15"/>
  <c r="J14"/>
  <c r="J13"/>
  <c r="J12"/>
  <c r="J11"/>
  <c r="J10"/>
  <c r="H50" l="1"/>
  <c r="H178"/>
  <c r="G69"/>
  <c r="F102"/>
  <c r="H30"/>
  <c r="F30"/>
  <c r="H191" l="1"/>
  <c r="H190"/>
  <c r="H189"/>
  <c r="F191"/>
  <c r="F190"/>
  <c r="F189"/>
  <c r="H107"/>
  <c r="G70"/>
  <c r="H70" s="1"/>
  <c r="G57"/>
  <c r="H57" s="1"/>
  <c r="G54"/>
  <c r="H54" s="1"/>
  <c r="J55" s="1"/>
  <c r="G48"/>
  <c r="G49"/>
  <c r="H49" s="1"/>
  <c r="G47"/>
  <c r="H47" s="1"/>
  <c r="G46"/>
  <c r="H46" s="1"/>
  <c r="G51"/>
  <c r="H51" s="1"/>
  <c r="G43"/>
  <c r="H43" s="1"/>
  <c r="G42"/>
  <c r="H42" s="1"/>
  <c r="G41"/>
  <c r="H41" s="1"/>
  <c r="G40"/>
  <c r="H40" s="1"/>
  <c r="G39"/>
  <c r="H39" s="1"/>
  <c r="G38"/>
  <c r="H38" s="1"/>
  <c r="G37"/>
  <c r="H37" s="1"/>
  <c r="G24"/>
  <c r="H24" s="1"/>
  <c r="G23"/>
  <c r="H23" s="1"/>
  <c r="G22"/>
  <c r="H22" s="1"/>
  <c r="G21"/>
  <c r="H21" s="1"/>
  <c r="G18"/>
  <c r="H18" s="1"/>
  <c r="G17"/>
  <c r="H17" s="1"/>
  <c r="G16"/>
  <c r="H16" s="1"/>
  <c r="G15"/>
  <c r="H15" s="1"/>
  <c r="G13"/>
  <c r="H13" s="1"/>
  <c r="G12"/>
  <c r="H12" s="1"/>
  <c r="G11"/>
  <c r="H11" s="1"/>
  <c r="G10"/>
  <c r="H10" s="1"/>
  <c r="H196"/>
  <c r="H195"/>
  <c r="H194"/>
  <c r="H186"/>
  <c r="H185"/>
  <c r="H184"/>
  <c r="H182"/>
  <c r="H181"/>
  <c r="H180"/>
  <c r="H179"/>
  <c r="H177"/>
  <c r="H176"/>
  <c r="H175"/>
  <c r="H174"/>
  <c r="H173"/>
  <c r="H172"/>
  <c r="H171"/>
  <c r="H170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6"/>
  <c r="H145"/>
  <c r="H144"/>
  <c r="H143"/>
  <c r="H142"/>
  <c r="H141"/>
  <c r="H139"/>
  <c r="H138"/>
  <c r="H137"/>
  <c r="H136"/>
  <c r="H135"/>
  <c r="H134"/>
  <c r="H133"/>
  <c r="H131"/>
  <c r="H130"/>
  <c r="H129"/>
  <c r="H128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4"/>
  <c r="H103"/>
  <c r="H101"/>
  <c r="H99"/>
  <c r="H98"/>
  <c r="H97"/>
  <c r="H96"/>
  <c r="H94"/>
  <c r="H93"/>
  <c r="H92"/>
  <c r="H91"/>
  <c r="H90"/>
  <c r="H89"/>
  <c r="H88"/>
  <c r="H87"/>
  <c r="H83"/>
  <c r="H82"/>
  <c r="H81"/>
  <c r="H80"/>
  <c r="H79"/>
  <c r="H78"/>
  <c r="H76"/>
  <c r="H75"/>
  <c r="H74"/>
  <c r="H73"/>
  <c r="H72"/>
  <c r="H71"/>
  <c r="H69"/>
  <c r="H67"/>
  <c r="H66"/>
  <c r="H65"/>
  <c r="H64"/>
  <c r="H63"/>
  <c r="H59"/>
  <c r="H58"/>
  <c r="H48"/>
  <c r="H33"/>
  <c r="H32"/>
  <c r="H31"/>
  <c r="H29"/>
  <c r="H28"/>
  <c r="H27"/>
  <c r="J187" l="1"/>
  <c r="J84"/>
  <c r="H102"/>
  <c r="J60"/>
  <c r="F192"/>
  <c r="J192"/>
  <c r="J52"/>
  <c r="J147"/>
  <c r="J197"/>
  <c r="J19"/>
  <c r="J25" s="1"/>
  <c r="J34" s="1"/>
  <c r="J105" l="1"/>
  <c r="J199" s="1"/>
  <c r="J200" l="1"/>
  <c r="J201" s="1"/>
  <c r="F196" l="1"/>
  <c r="F195"/>
  <c r="F194"/>
  <c r="F186"/>
  <c r="F185"/>
  <c r="F184"/>
  <c r="F182"/>
  <c r="F181"/>
  <c r="F180"/>
  <c r="F179"/>
  <c r="F177"/>
  <c r="F176"/>
  <c r="F175"/>
  <c r="F174"/>
  <c r="F173"/>
  <c r="F172"/>
  <c r="F171"/>
  <c r="F170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6"/>
  <c r="F145"/>
  <c r="F144"/>
  <c r="F143"/>
  <c r="F142"/>
  <c r="F141"/>
  <c r="F139"/>
  <c r="F138"/>
  <c r="F137"/>
  <c r="F136"/>
  <c r="F135"/>
  <c r="F134"/>
  <c r="F133"/>
  <c r="F131"/>
  <c r="F130"/>
  <c r="F129"/>
  <c r="F128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7"/>
  <c r="F104"/>
  <c r="F103"/>
  <c r="F101"/>
  <c r="F99"/>
  <c r="F98"/>
  <c r="F97"/>
  <c r="F96"/>
  <c r="F94"/>
  <c r="F93"/>
  <c r="F92"/>
  <c r="F91"/>
  <c r="F90"/>
  <c r="F89"/>
  <c r="F88"/>
  <c r="F87"/>
  <c r="F83"/>
  <c r="F82"/>
  <c r="F81"/>
  <c r="F80"/>
  <c r="F79"/>
  <c r="F78"/>
  <c r="F76"/>
  <c r="F75"/>
  <c r="F74"/>
  <c r="F73"/>
  <c r="F72"/>
  <c r="F71"/>
  <c r="F70"/>
  <c r="F69"/>
  <c r="F67"/>
  <c r="F66"/>
  <c r="F65"/>
  <c r="F64"/>
  <c r="F63"/>
  <c r="F59"/>
  <c r="F58"/>
  <c r="F57"/>
  <c r="F54"/>
  <c r="F51"/>
  <c r="F50"/>
  <c r="F49"/>
  <c r="F48"/>
  <c r="F47"/>
  <c r="F46"/>
  <c r="F43"/>
  <c r="F42"/>
  <c r="F41"/>
  <c r="F40"/>
  <c r="F39"/>
  <c r="F38"/>
  <c r="F37"/>
  <c r="F33"/>
  <c r="F32"/>
  <c r="F31"/>
  <c r="F29"/>
  <c r="F28"/>
  <c r="F27"/>
  <c r="F24"/>
  <c r="F23"/>
  <c r="F22"/>
  <c r="F21"/>
  <c r="F18"/>
  <c r="F17"/>
  <c r="F16"/>
  <c r="F15"/>
  <c r="F13"/>
  <c r="F12"/>
  <c r="F11"/>
  <c r="F10"/>
  <c r="F60" l="1"/>
  <c r="F105"/>
  <c r="F19"/>
  <c r="F25"/>
  <c r="F34"/>
  <c r="F84"/>
  <c r="F52"/>
  <c r="F197"/>
  <c r="F187"/>
  <c r="F147"/>
  <c r="F55"/>
  <c r="F199" l="1"/>
  <c r="F200" s="1"/>
  <c r="F201" s="1"/>
</calcChain>
</file>

<file path=xl/sharedStrings.xml><?xml version="1.0" encoding="utf-8"?>
<sst xmlns="http://schemas.openxmlformats.org/spreadsheetml/2006/main" count="561" uniqueCount="389">
  <si>
    <t>PLANILHA ORÇAMENTÁRIA ESTIMATIVA</t>
  </si>
  <si>
    <t>OBRA: CONSTRUÇÃO DE UNIDADE BÁSICA DE SAÚDE BARRA FUNDA VII</t>
  </si>
  <si>
    <t>LOCAL: RUA FERNANDO COSTA, N° 187 - PARAGUAÇU PAULISTA/SP</t>
  </si>
  <si>
    <t>CONVÊNIO: MINISTÉRIO DA SAÚDE</t>
  </si>
  <si>
    <t>PROGRAMA: REQUALIFICAÇÃO DAS UNIDADES BÁSICAS</t>
  </si>
  <si>
    <t>ITEM</t>
  </si>
  <si>
    <t>DISCRIMINAÇÃO</t>
  </si>
  <si>
    <t>UNID</t>
  </si>
  <si>
    <t>VALOR UNIT.</t>
  </si>
  <si>
    <t>VALOR TOTAL</t>
  </si>
  <si>
    <t>MOBILIZAÇÃO - CANTEIRO DE OBRAS - DEMOLIÇÕES</t>
  </si>
  <si>
    <t>1.1</t>
  </si>
  <si>
    <t>PLACA DE OBRA EM CHAPA DE AÇO GALVANIZADO - PADRÃO MINISTÉRIO DA SAÚDE - 1,50X3,00M</t>
  </si>
  <si>
    <t>M2</t>
  </si>
  <si>
    <t>1.2</t>
  </si>
  <si>
    <t>LOCAÇÃO CONVENCIONAL DE OBRA, ATRAVÉS DE GABARITO DE TÁBUAS CORRIDAS PONTALETADAS  A CADA 1,50M</t>
  </si>
  <si>
    <t>1.3</t>
  </si>
  <si>
    <t>ENTRADA DE ENERGIA ELÉTRICA AÉREA  COM POSTE DE CONCRETO INCLUSIVE CABEAMENTO, CAIXA DE PROTEÇÃO PARA MEDIDOR E ATERRAMENTO.(PADRÃO DA CONCESSIONARIA LOCAL PARA TIPOLOGIA DA EDIFICAÇÃO )</t>
  </si>
  <si>
    <t>UN</t>
  </si>
  <si>
    <t>1.4</t>
  </si>
  <si>
    <t>LIGAÇÃO DE ESGOTO</t>
  </si>
  <si>
    <t>1.5</t>
  </si>
  <si>
    <t>LIGACOES PREDIAIS DE AGUA - LIGAÇÃO PROVISÓRIA DE ÁGUA PARA OBRA</t>
  </si>
  <si>
    <t>1.5.1</t>
  </si>
  <si>
    <t>KIT CAVALETE PVC COM REGISTRO 3/4" - FORNECIMENTO E INSTALACAO</t>
  </si>
  <si>
    <t>1.5.2</t>
  </si>
  <si>
    <t>RAMAL PREDIAL EM TUBO PEAD 20MM - FORNECIMENTO, INSTALAÇÃO, ESCAVAÇÃO E REATERRO</t>
  </si>
  <si>
    <t>1.5.3</t>
  </si>
  <si>
    <t>LIGACAO DA REDE 50MM AO RAMAL PREDIAL 1/2"</t>
  </si>
  <si>
    <t>1.6</t>
  </si>
  <si>
    <t>LOCAÇÃO DE CONTAINER TIPO ESCRITÓRIO COM 1 VASO SANITÁRIO, 1 LAVATÓRIO E 1 PONTO PARA CHUVEIRO - ÁREA MÍNIMA DE 13,80 M²</t>
  </si>
  <si>
    <t>UNxMES</t>
  </si>
  <si>
    <t>MOVIMENTO DE TERRA</t>
  </si>
  <si>
    <t>2.1</t>
  </si>
  <si>
    <t>ESCAVAÇÃO MANUAL DE VALAS OU FUNDAÇÕES</t>
  </si>
  <si>
    <t>M3</t>
  </si>
  <si>
    <t>2.2</t>
  </si>
  <si>
    <t>REATERRO DE VALA/CAVA COM MATERIAL REAPROVEITADO - FUNDAÇÃO</t>
  </si>
  <si>
    <t>2.3</t>
  </si>
  <si>
    <t>CARGA E DESCARGA MECANIZADAS EM CAMINHÃO BASCULANTE</t>
  </si>
  <si>
    <t>2.4</t>
  </si>
  <si>
    <t>TRANSPORTE DE ENTULHO COM CAMINHÃO BASCULANTE 6 M3, RODOVIA PAVIMENTADA</t>
  </si>
  <si>
    <t>COBERTURA</t>
  </si>
  <si>
    <t>3.1</t>
  </si>
  <si>
    <t>ESTRUTURA DE MADEIRA TESOURADA PARA TELHA DE BARRO</t>
  </si>
  <si>
    <t>3.2</t>
  </si>
  <si>
    <t>COBERTURA EM TELHA CERÂMICA TIPO FRANCESA, EXCLUINDO MADEIRAMENTO</t>
  </si>
  <si>
    <t>3.3</t>
  </si>
  <si>
    <t>3.4</t>
  </si>
  <si>
    <t>CUMEEIRA COM TELHA CERÂMICA EMBOÇADA COM ARGAMASSA TRAÇO 1:2:8 (CIMENTO, CAL E AREIA)</t>
  </si>
  <si>
    <t>M</t>
  </si>
  <si>
    <t>3.5</t>
  </si>
  <si>
    <t>CALHA EM CHAPA DE AÇO GALVANIZADO</t>
  </si>
  <si>
    <t>3.6</t>
  </si>
  <si>
    <t>RUFOS, CONTRA-RUFOS, ÁGUA-FURTADA EM CHAPA DE AÇO GALVANIZADO</t>
  </si>
  <si>
    <t>FUNDAÇÃO E ESTRUTURA</t>
  </si>
  <si>
    <t>FUNDAÇÃO</t>
  </si>
  <si>
    <t>4.1</t>
  </si>
  <si>
    <t>ESTACA A TRADO (BROCA) DIAMETRO = 20 CM,EM CONCRETO MOLDADO IN LOCO, 15MPA, SEM ARMAÇÃO</t>
  </si>
  <si>
    <t>4.2</t>
  </si>
  <si>
    <t>ARMAÇÃO AÇO CA-50, DIAM. 6,3 (1/4) À 12,5MM(1/2) - FORNECIMENTO / CORTE (PERDA DE 10%)/ DOBRA / COLOCAÇÃO</t>
  </si>
  <si>
    <t>KG</t>
  </si>
  <si>
    <t>4.3</t>
  </si>
  <si>
    <t>LASTRO DE BRITA</t>
  </si>
  <si>
    <t>4.4</t>
  </si>
  <si>
    <t>FORMA DE MADEIRA COMUM PARA FUNDAÇÕES</t>
  </si>
  <si>
    <t>4.5</t>
  </si>
  <si>
    <t>ARMAÇÃO AÇO CA-50, DIAM.6,3 (1/4) À 12,5MM(1/2) - FORNECIMENTO / CORTE (PERDA DE 10%) / DOBRA / COLOCAÇÃO</t>
  </si>
  <si>
    <t>4.6</t>
  </si>
  <si>
    <t>ARMAÇÃO DE AÇO CA-60 DIAM. 3,4 A 6,0MM - FORNECIMENTO / CORTE (C/PERDA DE 10%)/ DOBRA / COLOCAÇÃO</t>
  </si>
  <si>
    <t>4.7</t>
  </si>
  <si>
    <t>CONCRETO USINADO BOMBEADO FCK=25MPA, INCLUSIVE COLOCAÇÃO, ESPALHAMENTO E ACABAMENTO</t>
  </si>
  <si>
    <t>ESTRUTURA</t>
  </si>
  <si>
    <t>4.8</t>
  </si>
  <si>
    <t>FORMA PARA ESTRUTURAS DE CONCRETO (PILAR, VIGA E LAJE) EM CHAPA DE MADEIRA</t>
  </si>
  <si>
    <t>COMPENSADA RESINADA, DE 1,10 X 2,20, ESPESSURA = 12MM, 05 UTILIZAÇÕES (FABRICAÇÃO, MONTAGEM E DESMONTAGEM)</t>
  </si>
  <si>
    <t>4.9</t>
  </si>
  <si>
    <t>ARMAÇÃO AÇO CA-50, DIAM. 6,3 (1/4) À 12,5MM(1/2) - FORNECIMENTO/CORTE (PERDA DE 10%) / DOBRA / COLOCAÇÃO</t>
  </si>
  <si>
    <t>4.10</t>
  </si>
  <si>
    <t>ARMAÇÃO DE AÇO CA-60 DIAM. 3,4 A 6,0MM - FORNECIMENTO/CORTE (C/PERDADE10%) / DOBRA / COLOCAÇÃO</t>
  </si>
  <si>
    <t>4.11</t>
  </si>
  <si>
    <t>4.12</t>
  </si>
  <si>
    <t>LAJE PRÉ-MOLDADA,INCLUSO ESCORAMENTO, CONCRETO E ARMADURA COMPLEMENTAR</t>
  </si>
  <si>
    <t>4.13</t>
  </si>
  <si>
    <t>VERGA, CONTRA-VERGA EM CONCRETO PRÉ-MOLDADO, 10X10CM, FCK=20MPA (PREPARO COM BETONEIRA) AÇO CA60, BITOLA FINA, INCLUSIVE FORMAS TABUA 3A</t>
  </si>
  <si>
    <t>ALVENARIA - VEDAÇÃO</t>
  </si>
  <si>
    <t>5.1</t>
  </si>
  <si>
    <t>ALVENARIA DE BLOCO CERÂMICO DE VEDAÇÃO, USO REVESTIDO, DE 14 CM</t>
  </si>
  <si>
    <t>IMPERMEABILIZAÇÃO</t>
  </si>
  <si>
    <t>6.1</t>
  </si>
  <si>
    <t>IMPERMEABILIZAÇÃO  COM  PINTURA  BETUMINOSA  (BALDRAMES)</t>
  </si>
  <si>
    <t>6.2</t>
  </si>
  <si>
    <t>IMPERMEABILIZAÇÃO  COM  MANTA  ASFÁLTICA  3MM  -  LAJES</t>
  </si>
  <si>
    <t>6.3</t>
  </si>
  <si>
    <t>PROTEÇÃO  MECÂNICA COM ARGAMASSA TRAÇO 1:3 (CIMENTO E AREIA), ESPESSURA 2 CM - LAJES</t>
  </si>
  <si>
    <t>REVESTIMENTOS - PISOS, PAREDES E TETOS</t>
  </si>
  <si>
    <t>PISO</t>
  </si>
  <si>
    <t>7.1</t>
  </si>
  <si>
    <t>CONTRA PISO EM ARGAMASSA TRAÇO 1:4 (CIMENTO E AREIA) , ESPESSURA  7CM, PREPARO MANUAL</t>
  </si>
  <si>
    <t>7.2</t>
  </si>
  <si>
    <t>REGULARIZAÇÃO DE PISO EM ARGAMASSA TRAÇO 1:3 (CIMENTO E AREIA GROSSA SEM PENEIRAR), ESPESSURA 2,0 CM, PREPARO MANUAL</t>
  </si>
  <si>
    <t>7.3</t>
  </si>
  <si>
    <t>PISO CERÂMICO 40X40CM, ASSENTADA COM ARGAMASSA COLANTE, COM</t>
  </si>
  <si>
    <t>7.4</t>
  </si>
  <si>
    <t>RODA PÉ CERÂMICO H=10CM, ASSENTADA COM ARGAMASSA COLANTE, COM REJUNTAMENTO EM EPÓXI</t>
  </si>
  <si>
    <t>7.5</t>
  </si>
  <si>
    <t>SOLEIRA DE GRANITO - PORTAS</t>
  </si>
  <si>
    <t>PAREDE</t>
  </si>
  <si>
    <t>7.6</t>
  </si>
  <si>
    <t>CHAPISCO EM PAREDES EXTERNAS TRAÇO 1:3 (CIMENTO E AREIA), ESPESSURA 0,5CM, PREPARO MECÂNICO</t>
  </si>
  <si>
    <t>7.7</t>
  </si>
  <si>
    <t>CHAPISCO EM PAREDES INTERNAS TRAÇO 1:4 (CIMENTO E AREIA), ESPESSURA 0,5CM, PREPARO MECÂNICO</t>
  </si>
  <si>
    <t>7.8</t>
  </si>
  <si>
    <t>EMBOÇO PAULISTA (MASSA ÚNICA) EM PAREDE, TRAÇO 1:2:8 (CIMENTO, CAL E AREIA), PREPARO MECÂNICO - ESP 2CM</t>
  </si>
  <si>
    <t>7.9</t>
  </si>
  <si>
    <t>REVESTIMENTO CERÂMICO 20X20CM, ASSENTADA COM ARGAMASSA COLANTE, COM</t>
  </si>
  <si>
    <t>7.10</t>
  </si>
  <si>
    <t>EMASSAMENTO  C/MASSA  ACRÍLICA PARA AMBIENTES INTERNOS, DUAS  DEMÃOS</t>
  </si>
  <si>
    <t>7.11</t>
  </si>
  <si>
    <t>PINTURA LATEX ACRÍLICA AMBIENTES INTERNOS, DUAS DEMÃOS</t>
  </si>
  <si>
    <t>7.12</t>
  </si>
  <si>
    <t>PEITORIL DE GRANITO (JANELAS)</t>
  </si>
  <si>
    <t>7.13</t>
  </si>
  <si>
    <t>PINTURA EXTERNA EM TEXTURA ACRÍLICA</t>
  </si>
  <si>
    <t>TETO</t>
  </si>
  <si>
    <t>7.14</t>
  </si>
  <si>
    <t>CHAPISCO EM TETOS TRAÇO 1:3 (CIMENTO E AREIA), ESPESSURA 0,5CM, PREPARO MECÂNICO</t>
  </si>
  <si>
    <t>7.15</t>
  </si>
  <si>
    <t>EMBOÇO PAULISTA (MASSA ÚNICA) EM TETO, TRACO 1:2:8 (CIMENTO, CAL E AREIA), PREPARO MECÂNICO - ESP 1,5CM</t>
  </si>
  <si>
    <t>7.16</t>
  </si>
  <si>
    <t>APLICAÇÃO E LIXAMENTO DE MASSA LÁTEX EM TETO, DUAS DEMÃOS. AF_06/2014</t>
  </si>
  <si>
    <t>7.17</t>
  </si>
  <si>
    <t>PINTURA LATEX ACRÍLICA AMBIENTES INTERNOS, DUAS DEMAOS</t>
  </si>
  <si>
    <t>7.18</t>
  </si>
  <si>
    <t>TEXTURA ACRÍLICA, APLICAÇÃO MANUAL EM TETO, UMA DEMÃO. AF_09/2016</t>
  </si>
  <si>
    <t>7.19</t>
  </si>
  <si>
    <t>FORRO DE GESSO</t>
  </si>
  <si>
    <t>ESQUADRIAS</t>
  </si>
  <si>
    <t>MADEIRA</t>
  </si>
  <si>
    <t>8.1</t>
  </si>
  <si>
    <t>PORTA DE MADEIRA COMPENSADA LISA PARA CERA OU VERNIZ, 0,80X2,10M, INCLUSO ADUELA 1A, ALIZAR 1A E DOBRADIÇA COM ANEL</t>
  </si>
  <si>
    <t>8.2</t>
  </si>
  <si>
    <t>PORTA DE MADEIRA COMPENSADA LISA PARA CERA OU VERNIZ , 0,90X2,10M, INCLUSO ADUELA 1A, ALIZAR 1A E DOBRADIÇA COM ANEL</t>
  </si>
  <si>
    <t>8.3</t>
  </si>
  <si>
    <t>PORTA DE MADEIRA COMPENSADA LISA PARA PINTURA, 1,00X2,10M, INCLUSO ADUELA 1A, ALIZAR 1A E DOBRADIÇA COM ANEL</t>
  </si>
  <si>
    <t>8.4</t>
  </si>
  <si>
    <t>FECHADURA DE EMBUTIR COMPLETA, PARA PORTAS INTERNAS, PADRÃO DE ACABAMENTO</t>
  </si>
  <si>
    <t>8.5</t>
  </si>
  <si>
    <t>PORTA DE MADEIRA COMPENSADA LISA PARA PINTURA, 0,80X2,10M, CORRER, INCLUSO ADUELA 1A, ALIZAR 1A, TRILHO E FECHADURA - COMPLETA</t>
  </si>
  <si>
    <t>8.6</t>
  </si>
  <si>
    <t>PORTA DE MADEIRA COMPENSADA LISA PARA PINTURA, 0,90X2,10M, CORRER, INCLUSO ADUELA 1A, ALIZAR 1A, TRILHO E FECHADURA - COMPLETA</t>
  </si>
  <si>
    <t>8.7</t>
  </si>
  <si>
    <t>PORTA DE MADEIRA COMPENSADA LISA PARA PINTURA, 1,20X2,10M, CORRER, INCLUSO ADUELA 1A, ALIZAR 1A, TRILHO E FECHADURA - COMPLETA - ( 1UN - 2,52M2)</t>
  </si>
  <si>
    <t>8.8</t>
  </si>
  <si>
    <t>PINTURA ESMALTE PARA MADEIRA, DUAS DEMÃOS, INCLUSO APARELHAMENTO COM FUNDO NIVELADOR BRANCO FOSCO</t>
  </si>
  <si>
    <t>ALUMÍNIO</t>
  </si>
  <si>
    <t>8.9</t>
  </si>
  <si>
    <t>JANELA DE ALUMÍNIO PROJETANTE</t>
  </si>
  <si>
    <t>8.10</t>
  </si>
  <si>
    <t>JANELA VENEZIANA ALUMÍNIO - FIXO</t>
  </si>
  <si>
    <t>8.11</t>
  </si>
  <si>
    <t>PORTA DE ABRIR EM ALUMÍNIO CHAPA LISA, 1F/2F , COMPLETA - CONF. PROJETO</t>
  </si>
  <si>
    <t>8.12</t>
  </si>
  <si>
    <t>BICILETÁRIO EM TUBO DE AÇO GALVANIZADO - 3PÇ</t>
  </si>
  <si>
    <t>VIDRO</t>
  </si>
  <si>
    <t>8.13</t>
  </si>
  <si>
    <t>8.14</t>
  </si>
  <si>
    <t>VIDRO LISO COMUM TRANSPARENTE, ESPESSURA 3MM</t>
  </si>
  <si>
    <t>8.15</t>
  </si>
  <si>
    <t>ESPELHO CRISTAL FIXADO COM BOTÕES</t>
  </si>
  <si>
    <t>INSTALAÇÕES ELETRICAS</t>
  </si>
  <si>
    <t>9.1</t>
  </si>
  <si>
    <t>PADRÃO DE ENTRADA TRIFÁSICO 125A AÉREO - COMPLETO CFE PROJETO</t>
  </si>
  <si>
    <t>CJ</t>
  </si>
  <si>
    <t>PONTOS ELÉTRICOS</t>
  </si>
  <si>
    <t>9.2</t>
  </si>
  <si>
    <t>IL-77 LUMINÁRIA DE SOBREPOR C/DIFUSOR TRANSP. P/LAMPADAS FLUOR. (2X28W)</t>
  </si>
  <si>
    <t>9.3</t>
  </si>
  <si>
    <t>LUMINÁRIA FLUORESCENTE COMPACTA DE SOBREPOR, PARA 2 X FC1 8/26W OU FC ELETRÔNICA 23W E CHAPA DE AÇO TRATADA E PINTADA,COM REFLETOR EM ALUMÍNIO ANODIZADO ALTO BRILHO, DIFUSOR EM ACRÍLICO TRANSLUCIDO NA COR BRANCA, COM LÂMPADAS - COMPLETA</t>
  </si>
  <si>
    <t>9.4</t>
  </si>
  <si>
    <t>ARANDELA TIPO TARTARUGA COM LÂMPADA ELETRONICA 16W - COMPLETA</t>
  </si>
  <si>
    <t>9.5</t>
  </si>
  <si>
    <t>BLOCO AUTÔNOMO PARA ILUMINAÇÃO DE EMERGÊNCIA E INDICAÇÃO DE SAÍDA</t>
  </si>
  <si>
    <t>9.6</t>
  </si>
  <si>
    <t>PROJETOR COM LÂMPADA E REATOR VAPOR METÁLICO 150W COMPLETO</t>
  </si>
  <si>
    <t>9.7</t>
  </si>
  <si>
    <t>RELÉ FOTOELÉTRICO</t>
  </si>
  <si>
    <t>9.8</t>
  </si>
  <si>
    <t>PONTO DE ENERGIA PARA ILUMINAÇÃO</t>
  </si>
  <si>
    <t>PT</t>
  </si>
  <si>
    <t>9.9</t>
  </si>
  <si>
    <t>PLACA DE SAÍDA DE FIO COM FURO CENTRAL EM CX. 4"X2" PARA PONTO DE CHUVEIRO</t>
  </si>
  <si>
    <t>9.10</t>
  </si>
  <si>
    <t>TOMADA 20A/220V PADRÃO BRASILEIRO EM CX. 4"X2"</t>
  </si>
  <si>
    <t>9.11</t>
  </si>
  <si>
    <t>TOMADA 20A/127V EM CX. 10"X10" DE PISO ALTA</t>
  </si>
  <si>
    <t>9.12</t>
  </si>
  <si>
    <t>PONTO DE ENERGIA PARA TOMADA</t>
  </si>
  <si>
    <t>9.13</t>
  </si>
  <si>
    <t>INTERRUPTOR C/ 1 TECLA SIMPLES EM CX. 4"X2"</t>
  </si>
  <si>
    <t>9.14</t>
  </si>
  <si>
    <t>INTERRUPTOR C/ 2 TECLAS SIMPLES EM CX. 4"X2"</t>
  </si>
  <si>
    <t>9.15</t>
  </si>
  <si>
    <t>INTERRUPTOR C/ 3 TECLAS SIMPLES EM CX. 4"X2"</t>
  </si>
  <si>
    <t>9.16</t>
  </si>
  <si>
    <t>INTERRUPTOR C/ 4 TECLAS SIMPLES EM CX. 4"X4"</t>
  </si>
  <si>
    <t>9.17</t>
  </si>
  <si>
    <t>INTERRUPTOR C/ 1 TECLA PARALELA EM CX. 4"X2"</t>
  </si>
  <si>
    <t>UM</t>
  </si>
  <si>
    <t>9.18</t>
  </si>
  <si>
    <t>TOMADA DUPLA 20A/127V PADRÃO BRASILEIRO EM CX. 4"X4"</t>
  </si>
  <si>
    <t>9.19</t>
  </si>
  <si>
    <t>PONTO DE ENERGIA PARA INTERRUPTOR</t>
  </si>
  <si>
    <t>QPDG</t>
  </si>
  <si>
    <t>9.20</t>
  </si>
  <si>
    <t>PAINEL DE DISTRIBUIÇÃO EM CHAPA DE AÇO 16USG, PARA ATÉ 18 DISJUNTORES MONOPOLARES, PINTURA EM EPÓXI COR BEGE, COM TRINCO, ESPELHO INTERNO C/ PLAQUETAS DIAGRAMA UNIFILAR EM PROJETO.ACRÍLICO PARA CADA CIRCUITO  E PORTA PROJETO. DEVERÁ ATENDER O SOLICITADO NO DE DENTIFICAÇÃO EM</t>
  </si>
  <si>
    <t>9.21</t>
  </si>
  <si>
    <t>DISJUNTOR TERMOMAGNÉTICO TRIPOLAR 125A CAPAC. INTERRUP. 25KA-CURVA C</t>
  </si>
  <si>
    <t>9.22</t>
  </si>
  <si>
    <t>DISJUNTOR TERMOMAGNÉTICO TRIPOLAR 100A CAPAC. INTERRUP. 25KA-CURVA C</t>
  </si>
  <si>
    <t>9.23</t>
  </si>
  <si>
    <t>PARA RAIO TIPO VCL 175V 45KA - DISPOSITIVO PROTECAO CONTRA SURTOS (ENERGIA)</t>
  </si>
  <si>
    <t>QUADROS</t>
  </si>
  <si>
    <t>9.24</t>
  </si>
  <si>
    <t>PAINEL DE DISTRIBUIÇÃO EM CHAPA DE AÇO 16USG, PARA ATÉ 18 DISJUNTORES MONOPOLARES PINTURA EM EPÓXI COR BEGE, COM TRINCO, ESPELHO INTERNO C/ PLAQUETAS NO DIAGRAMA UNIFILAR EM PROJETOEM ACRÍLICO PARA CADA CIRCUITO E PORTA PROJETO. DEVERÁ ATENDER O SOLICITADO DE IDENTIFICAÇÃO</t>
  </si>
  <si>
    <t>9.25</t>
  </si>
  <si>
    <t>INTERRUPTOR DIFERENCIAL 4X63A SENS. 30MA (TETRAPOLAR)</t>
  </si>
  <si>
    <t>9.26</t>
  </si>
  <si>
    <t>PARA RAIO TIPO VCL 40KA - DISPOSITIVO PROTECAO CONTRA SURTOS (ENERGIA)</t>
  </si>
  <si>
    <t>9.27</t>
  </si>
  <si>
    <t>DISJUNTOR TERMOMAGNÉTICO TRIPOLAR 80A CAPAC. INTERRUP. 25KA-CURVA C</t>
  </si>
  <si>
    <t>9.28</t>
  </si>
  <si>
    <t>DISJUNTOR TERMOMAGNÉTICO MONOPOLAR PADRAO NEMA (AMERICANO) 10 A 30A</t>
  </si>
  <si>
    <t>9.29</t>
  </si>
  <si>
    <t>DISJUNTOR TERMOMAGNÉTICO MONOPOLAR PADRAO NEMA (AMERICANO) 35 A 50A</t>
  </si>
  <si>
    <t>9.30</t>
  </si>
  <si>
    <t>DISJUNTOR TERMOMAGNÉTICO BIPOLAR PADRÃO NEMA (AMERICANO) 10 A 50A</t>
  </si>
  <si>
    <t>EQUIPAMENTOS LÓGICA E TELEFONIA</t>
  </si>
  <si>
    <t>9.31</t>
  </si>
  <si>
    <t>PLACA 4X4" COM UMA TOMADA DE LÓGICA TIPO RJ45 CAT. 6</t>
  </si>
  <si>
    <t>9.32</t>
  </si>
  <si>
    <t>PONTO PARA INSTALAÇÃO DE LÓGICA</t>
  </si>
  <si>
    <t>9.33</t>
  </si>
  <si>
    <t>PONTO PARA INSTALAÇÃO DE TELEFONIA</t>
  </si>
  <si>
    <t>9.34</t>
  </si>
  <si>
    <t>PONTO PARA INSTALAÇÃO DE ANTENA DE TV</t>
  </si>
  <si>
    <t>9.35</t>
  </si>
  <si>
    <t>CAIXA TELEFÔNICA (400X400X120MM) DE EMBUTIR</t>
  </si>
  <si>
    <t>9.36</t>
  </si>
  <si>
    <t>CAIXA DE PASSAGEM EM ALVENARIA TIPO R1 C/TAMPA DE FERRO FUNDIDO E ARO TP1F COMPLETA</t>
  </si>
  <si>
    <t>INSTALAÇÕES HIDRÁULICAS</t>
  </si>
  <si>
    <t>LOUÇAS E APARELHOS SANITÁRIOS</t>
  </si>
  <si>
    <t>10.1</t>
  </si>
  <si>
    <t>VASO SANITARIO SIFONADO CONVENCIONAL COM LOUÇA BRANCA, INCLUSO CONJUNTO DE LIGAÇÃO PARA BACIA SANITÁRIA AJUSTÁVEL - FORNECIMENTO E INSTALAÇÃO. AF_10/2016</t>
  </si>
  <si>
    <t>10.2</t>
  </si>
  <si>
    <t>ASSENTO PARA VASO SANITÁRIO DE PLÁSTICO PADRÃO POPULAR</t>
  </si>
  <si>
    <t>10.3</t>
  </si>
  <si>
    <t>VASO SANITÁRIO SIFONADO LOUÇA BRANCA PADRÃO PNE, COM CONJUNTO PARA FIXAÇÃO PARA VASO SANITÁRIO COM PARAFUSO, ARRUELA E BUCHA, INCL ASSENTO</t>
  </si>
  <si>
    <t>10.4</t>
  </si>
  <si>
    <t>PORTA PAPEL HIGIÊNICO ROLÃO EM PLÁSTICO ABS</t>
  </si>
  <si>
    <t>10.5</t>
  </si>
  <si>
    <t>LAVATÓRIO LOUÇA BRANCA SUSPENSO, 29,5 X 39CM OU EQUIVALENTE, PADRÃO POPULAR, INCLUSO SIFÃO TIPO GARRAFA EM PVC, VÁLVULA E ENGATE FLEXÍVEL 30CM EM PLÁSTICO E TORNEIRA CROMADA DE MESA, PADRÃO POPULAR - FORNECIMENTO E INSTALAÇÃO. AF_12/2013</t>
  </si>
  <si>
    <t>10.6</t>
  </si>
  <si>
    <t>LAVATÓRIO EM INOX PARA ESCOVAÇÃO, INCL VÁLVULAS E SIFÕES, CONF.PROJETO - 1,50M</t>
  </si>
  <si>
    <t>10.7</t>
  </si>
  <si>
    <t>SABONETEIRA PLASTICA TIPO DISPENSER PARA SABONETE LIQUIDO COM RESERVATORIO 800 A 1500 ML, INCLUSO FIXAÇÃO. AF_10/2016</t>
  </si>
  <si>
    <t>10.8</t>
  </si>
  <si>
    <t>PORTA TOALHA DE PAPEL</t>
  </si>
  <si>
    <t>10.9</t>
  </si>
  <si>
    <t>TANQUE DE LOUÇA BRANCA COM COLUNA, 30L OU EQUIVALENTE, INCLUSO SIFÃO FLEXÍVEL EM PVC, VÁLVULA METÁLICA E TORNEIRA DE METAL CROMADO PADRÃO MÉDIO - FORNECIMENTO E INSTALAÇÃO. AF_12/2013</t>
  </si>
  <si>
    <t>10.10</t>
  </si>
  <si>
    <t>BEBEDOURO DE PRESSÃO EM INOX</t>
  </si>
  <si>
    <t>10.11</t>
  </si>
  <si>
    <t>BANCADA EM INOX COM 1 CUBA (C/VÁLVULA E SIFÃO EM METAL CROMADOS) COMPLETA - CEF PROJETO</t>
  </si>
  <si>
    <t>10.12</t>
  </si>
  <si>
    <t>BANCADA EM INOX</t>
  </si>
  <si>
    <t>10.13</t>
  </si>
  <si>
    <t>BARRA APOIO PARA DEFICIENTE EM AÇO INOX</t>
  </si>
  <si>
    <t>10.14</t>
  </si>
  <si>
    <t>EXPURGO EM INOX</t>
  </si>
  <si>
    <t>10.15</t>
  </si>
  <si>
    <t>TORNEIRA AUTOMÁTICA CROMADA 1/2 "OU 3/4" PARA LAVATÓRIO, COM ENGATE FLEXÍVEL METÁLICO 1/2"X30CM</t>
  </si>
  <si>
    <t>10.16</t>
  </si>
  <si>
    <t>TORNEIRA CROMADA 1/2" PADRÃO MÉDIO - FORNECIMENTOE INSTALAÇÃO. AF_12/2013</t>
  </si>
  <si>
    <t>10.17</t>
  </si>
  <si>
    <t>TORNEIRA AUTOMÁTICA CROMADA TUBO MÓVEL PARA BANCADA 1/2" OU 3/4" PARA PIAS</t>
  </si>
  <si>
    <t>10.18</t>
  </si>
  <si>
    <t>CHUVEIRO ELÉTRICO COMUM TIPO DUCHA</t>
  </si>
  <si>
    <t>10.19</t>
  </si>
  <si>
    <t>CADEIRA ESCAMOTIÁVEL PARA BANHO - PADRÃO PNE</t>
  </si>
  <si>
    <t>10.20</t>
  </si>
  <si>
    <t>REGISTRO PRESSÃO 3/4" COM CANOPLA ACABAMENTO CROMADO SIMPLES</t>
  </si>
  <si>
    <t>10.21</t>
  </si>
  <si>
    <t>VÁLVULA DESCARGA 1.1/2" COM REGISTRO, ACABAMENTO EM METAL CROMADO</t>
  </si>
  <si>
    <t>10.22</t>
  </si>
  <si>
    <t>REGISTRO GAVETA 3/4" COM CANOPLA ACABAMENTO CROMADO SIMPLES</t>
  </si>
  <si>
    <t>10.23</t>
  </si>
  <si>
    <t>RESERVATÓRIO D'ÁGUA DE FIBRA CILÍNDRICO, CAPACIDADE 5.000L</t>
  </si>
  <si>
    <t>10.24</t>
  </si>
  <si>
    <t>TORNEIRA DE BOIA REAL 3/4"</t>
  </si>
  <si>
    <t>10.25</t>
  </si>
  <si>
    <t>LUVA DE ACO GALVANIZADO 3/4"</t>
  </si>
  <si>
    <t>10.26</t>
  </si>
  <si>
    <t>REGISTRO GAVETA 3/4" BRUTO LATÃO - FORNEC. E INSTALAÇÃO</t>
  </si>
  <si>
    <t>10.27</t>
  </si>
  <si>
    <t>CAIXA SIFONADA PVC COM GRELHA</t>
  </si>
  <si>
    <t>PONTOS DE HIDRÁULICA</t>
  </si>
  <si>
    <t>10.28</t>
  </si>
  <si>
    <t>PONTO DE ÁGUA FRIA 3/4"</t>
  </si>
  <si>
    <t>10.29</t>
  </si>
  <si>
    <t>PONTO DE ÁGUA FRIA 1 1/2" - 6UN</t>
  </si>
  <si>
    <t>10.30</t>
  </si>
  <si>
    <t>PONTO DE ESGOTO DN 50 - 33 PT</t>
  </si>
  <si>
    <t>10.31</t>
  </si>
  <si>
    <t>PONTO DE ESGOTO DN 100</t>
  </si>
  <si>
    <t>REDE EXTERNA</t>
  </si>
  <si>
    <t>10.32</t>
  </si>
  <si>
    <t>CAIXA DE INSPEÇÃO EM ALVENARIA DE TIJOLO MACIÇO 60X60X60CM, REVESTIDA  INTERNAMENTO COM BARRA LISA (CIMENTO E AREIA, TRAÇO 1:4) E=2,0CM, COM TAMPA PRÉ-MOLDADA DE CONCRETO E FUNDO DE CONCRETO 15MPA TIPO C - ESCAVAÇÃO E CONFECÇÃO - ÁGUAS PLUVIAIS E ESGOTO</t>
  </si>
  <si>
    <t>10.33</t>
  </si>
  <si>
    <t>TUBO PVC ÁGUAS PLUVIAIS PREDIAL DN 75MM, INCLUSIVE CONEXÕES - FORNECIMENTO E INSTALAÇÃO</t>
  </si>
  <si>
    <t>10.34</t>
  </si>
  <si>
    <t>TUBO PVC ESGOTO / ÁGUAS PLUVIAIS PREDIAL DN100MM - FORNECIMENTO E INSTALAÇÃO (1 LINHA)</t>
  </si>
  <si>
    <t>DIVERSOS E LIMPEZA DA OBRA</t>
  </si>
  <si>
    <t>11.1</t>
  </si>
  <si>
    <t>11.2</t>
  </si>
  <si>
    <t>11.3</t>
  </si>
  <si>
    <t>LIMPEZA FINAL DA OBRA</t>
  </si>
  <si>
    <t>CARGA, TRANSPORTE E DESTINAÇÃO DE ENTULHOS, DTM 10KM</t>
  </si>
  <si>
    <t>TOTAL</t>
  </si>
  <si>
    <t>BDI</t>
  </si>
  <si>
    <t>TOTAL COM BDI</t>
  </si>
  <si>
    <t>Sub total</t>
  </si>
  <si>
    <t>METAIS, ACESSÓRIOS E EQUIPAMENTOS</t>
  </si>
  <si>
    <t>QDE   EXECUTADA</t>
  </si>
  <si>
    <t>VALOR TOTAL A EXECUTAR</t>
  </si>
  <si>
    <t>INCÊNCIO</t>
  </si>
  <si>
    <t>ADESIVO VINILICO, PADRÃO REGULAMENTADO, PARA SINALIZAÇÃO DE INCÊNCIO - PLACA PARA EXTINTORES, PROIBIDOFUMARA E SAÍDAS</t>
  </si>
  <si>
    <t>12.1</t>
  </si>
  <si>
    <t>12.2</t>
  </si>
  <si>
    <t>12.3</t>
  </si>
  <si>
    <t>EXTINTOR DE PGS 4kg - FORNECIMENTO E INSTALAÇÃO</t>
  </si>
  <si>
    <t>EXTINTOR INCÊNDIO ÁGUA PRESSURIZADA 10 l INCLUSIVE SUPORTE PAREDE E CARGA.</t>
  </si>
  <si>
    <t xml:space="preserve">BANCO EM CONCRETO ARMADO- L=150CM, </t>
  </si>
  <si>
    <t>3.3.2. ESTRUTURA METÁLIC</t>
  </si>
  <si>
    <t>3;3;1 COBERTURA EM POLICARBONATO</t>
  </si>
  <si>
    <t xml:space="preserve">8.13.1  VIDRO TEMPERADO 10MM </t>
  </si>
  <si>
    <t>8.13.2 ECAIXILHO ALUMÍNIO PORTA - CV1/CV2</t>
  </si>
  <si>
    <t>QDE  A   EXECUTAR</t>
  </si>
  <si>
    <t xml:space="preserve">OBJETO: </t>
  </si>
  <si>
    <t xml:space="preserve">CONVÊNIO </t>
  </si>
  <si>
    <t xml:space="preserve">LOCAL: </t>
  </si>
  <si>
    <t>MÊS</t>
  </si>
  <si>
    <t>A EXECUTADO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</si>
  <si>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</si>
  <si>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</si>
  <si>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</si>
  <si>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</si>
  <si>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</si>
  <si>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</si>
  <si>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</si>
  <si>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</si>
  <si>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</si>
  <si>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</si>
  <si>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</si>
  <si>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</si>
  <si>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SERVIÇOS</t>
  </si>
  <si>
    <t xml:space="preserve">  % / R$</t>
  </si>
  <si>
    <t>1.0</t>
  </si>
  <si>
    <t>2.0</t>
  </si>
  <si>
    <t>3.0</t>
  </si>
  <si>
    <t>TOTAL  (R$)</t>
  </si>
  <si>
    <t xml:space="preserve">CRONOGRAMA FÍSICO FINANCEIRO </t>
  </si>
  <si>
    <t>4.0</t>
  </si>
  <si>
    <t>5.0</t>
  </si>
  <si>
    <t>6.0</t>
  </si>
  <si>
    <t>7.0</t>
  </si>
  <si>
    <t>8.0</t>
  </si>
  <si>
    <t>9.0</t>
  </si>
  <si>
    <t>10.0</t>
  </si>
  <si>
    <t>11.0</t>
  </si>
  <si>
    <t>12.0</t>
  </si>
  <si>
    <t>ÁREA 286,94m2</t>
  </si>
  <si>
    <t>PRAZO DE EXECUÇÃO: 08 MESES</t>
  </si>
  <si>
    <t>TOTAL ACUMULADO  (R$)</t>
  </si>
  <si>
    <t>Paraguaçu Paulista,</t>
  </si>
  <si>
    <t>QDE           TOTAL</t>
  </si>
  <si>
    <t xml:space="preserve"> DATA    /    /2017</t>
  </si>
  <si>
    <t xml:space="preserve">Paraguaçu Paulista, </t>
  </si>
  <si>
    <t>R$</t>
  </si>
</sst>
</file>

<file path=xl/styles.xml><?xml version="1.0" encoding="utf-8"?>
<styleSheet xmlns="http://schemas.openxmlformats.org/spreadsheetml/2006/main">
  <numFmts count="4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&quot;#,##0.00"/>
    <numFmt numFmtId="165" formatCode="_(* #,##0_);_(* \(#,##0\);_(* &quot;-&quot;??_);_(@_)"/>
  </numFmts>
  <fonts count="19">
    <font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9"/>
      <name val="Arial"/>
      <family val="2"/>
    </font>
    <font>
      <b/>
      <sz val="9"/>
      <name val="Arial"/>
      <family val="2"/>
      <charset val="1"/>
    </font>
    <font>
      <sz val="9"/>
      <color rgb="FF000000"/>
      <name val="Calibri"/>
      <family val="2"/>
      <charset val="1"/>
    </font>
    <font>
      <sz val="9"/>
      <color rgb="FF000000"/>
      <name val="Arial"/>
      <family val="2"/>
      <charset val="1"/>
    </font>
    <font>
      <b/>
      <sz val="9"/>
      <color rgb="FF000000"/>
      <name val="Calibri"/>
      <family val="2"/>
      <charset val="1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8EB4E3"/>
        <bgColor rgb="FF9999FF"/>
      </patternFill>
    </fill>
    <fill>
      <patternFill patternType="solid">
        <fgColor rgb="FFFFFFFF"/>
        <bgColor rgb="FFFFFFCC"/>
      </patternFill>
    </fill>
    <fill>
      <patternFill patternType="solid">
        <fgColor rgb="FFF1FE7A"/>
        <bgColor rgb="FFFFFFCC"/>
      </patternFill>
    </fill>
    <fill>
      <patternFill patternType="solid">
        <fgColor rgb="FFC4BD97"/>
        <bgColor rgb="FFB3A2C7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 applyBorder="0" applyProtection="0"/>
    <xf numFmtId="0" fontId="5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58">
    <xf numFmtId="0" fontId="0" fillId="0" borderId="0" xfId="0"/>
    <xf numFmtId="0" fontId="1" fillId="3" borderId="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left"/>
    </xf>
    <xf numFmtId="4" fontId="1" fillId="3" borderId="0" xfId="0" applyNumberFormat="1" applyFont="1" applyFill="1" applyBorder="1" applyAlignment="1"/>
    <xf numFmtId="0" fontId="2" fillId="3" borderId="0" xfId="0" applyFont="1" applyFill="1" applyBorder="1" applyAlignment="1">
      <alignment horizontal="center"/>
    </xf>
    <xf numFmtId="10" fontId="1" fillId="4" borderId="9" xfId="0" applyNumberFormat="1" applyFont="1" applyFill="1" applyBorder="1" applyAlignment="1">
      <alignment horizontal="right"/>
    </xf>
    <xf numFmtId="4" fontId="1" fillId="4" borderId="9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" fontId="1" fillId="4" borderId="10" xfId="0" applyNumberFormat="1" applyFont="1" applyFill="1" applyBorder="1" applyAlignment="1">
      <alignment horizontal="right"/>
    </xf>
    <xf numFmtId="4" fontId="1" fillId="4" borderId="7" xfId="0" applyNumberFormat="1" applyFont="1" applyFill="1" applyBorder="1" applyAlignment="1">
      <alignment horizontal="right"/>
    </xf>
    <xf numFmtId="4" fontId="1" fillId="3" borderId="0" xfId="0" applyNumberFormat="1" applyFont="1" applyFill="1" applyBorder="1" applyAlignment="1">
      <alignment horizontal="right"/>
    </xf>
    <xf numFmtId="0" fontId="5" fillId="3" borderId="0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3" fillId="6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/>
    <xf numFmtId="0" fontId="8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6" fillId="7" borderId="1" xfId="0" applyNumberFormat="1" applyFont="1" applyFill="1" applyBorder="1" applyAlignment="1">
      <alignment horizontal="right"/>
    </xf>
    <xf numFmtId="4" fontId="3" fillId="7" borderId="1" xfId="0" applyNumberFormat="1" applyFont="1" applyFill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7" fillId="5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center"/>
    </xf>
    <xf numFmtId="4" fontId="3" fillId="5" borderId="1" xfId="0" applyNumberFormat="1" applyFont="1" applyFill="1" applyBorder="1" applyAlignment="1">
      <alignment horizontal="right"/>
    </xf>
    <xf numFmtId="0" fontId="8" fillId="0" borderId="1" xfId="0" applyFont="1" applyFill="1" applyBorder="1"/>
    <xf numFmtId="0" fontId="3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right"/>
    </xf>
    <xf numFmtId="4" fontId="7" fillId="5" borderId="1" xfId="0" applyNumberFormat="1" applyFont="1" applyFill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wrapText="1"/>
    </xf>
    <xf numFmtId="0" fontId="10" fillId="7" borderId="1" xfId="0" applyFont="1" applyFill="1" applyBorder="1" applyAlignment="1">
      <alignment horizontal="right"/>
    </xf>
    <xf numFmtId="4" fontId="7" fillId="7" borderId="1" xfId="0" applyNumberFormat="1" applyFont="1" applyFill="1" applyBorder="1" applyAlignment="1">
      <alignment horizontal="right"/>
    </xf>
    <xf numFmtId="0" fontId="11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/>
    <xf numFmtId="0" fontId="13" fillId="7" borderId="1" xfId="0" applyFont="1" applyFill="1" applyBorder="1" applyAlignment="1">
      <alignment horizontal="right"/>
    </xf>
    <xf numFmtId="0" fontId="15" fillId="0" borderId="0" xfId="0" applyFont="1" applyAlignment="1">
      <alignment vertical="center"/>
    </xf>
    <xf numFmtId="0" fontId="15" fillId="0" borderId="0" xfId="0" applyFont="1"/>
    <xf numFmtId="0" fontId="17" fillId="0" borderId="0" xfId="0" applyFont="1" applyFill="1" applyBorder="1" applyAlignment="1"/>
    <xf numFmtId="0" fontId="17" fillId="0" borderId="0" xfId="0" applyFont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Border="1" applyAlignment="1">
      <alignment vertical="center"/>
    </xf>
    <xf numFmtId="164" fontId="15" fillId="0" borderId="0" xfId="0" applyNumberFormat="1" applyFont="1" applyAlignment="1">
      <alignment vertical="center"/>
    </xf>
    <xf numFmtId="0" fontId="14" fillId="8" borderId="8" xfId="0" applyFont="1" applyFill="1" applyBorder="1" applyAlignment="1">
      <alignment vertical="center" wrapText="1"/>
    </xf>
    <xf numFmtId="0" fontId="14" fillId="8" borderId="9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4" fontId="0" fillId="0" borderId="0" xfId="0" applyNumberFormat="1"/>
    <xf numFmtId="4" fontId="1" fillId="3" borderId="0" xfId="0" applyNumberFormat="1" applyFont="1" applyFill="1" applyBorder="1" applyAlignment="1">
      <alignment horizontal="right"/>
    </xf>
    <xf numFmtId="4" fontId="1" fillId="3" borderId="0" xfId="0" applyNumberFormat="1" applyFont="1" applyFill="1" applyBorder="1" applyAlignment="1">
      <alignment horizontal="right"/>
    </xf>
    <xf numFmtId="49" fontId="15" fillId="0" borderId="0" xfId="0" applyNumberFormat="1" applyFont="1" applyFill="1" applyBorder="1" applyAlignment="1">
      <alignment horizontal="center"/>
    </xf>
    <xf numFmtId="0" fontId="18" fillId="9" borderId="10" xfId="0" applyFont="1" applyFill="1" applyBorder="1" applyAlignment="1" applyProtection="1">
      <alignment vertical="center"/>
      <protection locked="0"/>
    </xf>
    <xf numFmtId="0" fontId="18" fillId="9" borderId="11" xfId="0" applyFont="1" applyFill="1" applyBorder="1" applyAlignment="1" applyProtection="1">
      <alignment vertical="center"/>
      <protection locked="0"/>
    </xf>
    <xf numFmtId="0" fontId="18" fillId="9" borderId="10" xfId="0" applyFont="1" applyFill="1" applyBorder="1" applyAlignment="1">
      <alignment horizontal="left" vertical="center"/>
    </xf>
    <xf numFmtId="0" fontId="18" fillId="9" borderId="2" xfId="0" applyFont="1" applyFill="1" applyBorder="1" applyAlignment="1">
      <alignment vertical="center"/>
    </xf>
    <xf numFmtId="0" fontId="18" fillId="9" borderId="0" xfId="0" applyFont="1" applyFill="1" applyBorder="1" applyAlignment="1">
      <alignment vertical="center"/>
    </xf>
    <xf numFmtId="0" fontId="18" fillId="9" borderId="0" xfId="0" applyFont="1" applyFill="1" applyBorder="1" applyAlignment="1" applyProtection="1">
      <alignment vertical="center"/>
      <protection locked="0"/>
    </xf>
    <xf numFmtId="4" fontId="18" fillId="9" borderId="2" xfId="0" applyNumberFormat="1" applyFont="1" applyFill="1" applyBorder="1" applyAlignment="1" applyProtection="1">
      <alignment vertical="center"/>
      <protection locked="0"/>
    </xf>
    <xf numFmtId="4" fontId="18" fillId="9" borderId="0" xfId="0" applyNumberFormat="1" applyFont="1" applyFill="1" applyBorder="1" applyAlignment="1" applyProtection="1">
      <alignment horizontal="left" vertical="center"/>
      <protection locked="0"/>
    </xf>
    <xf numFmtId="0" fontId="18" fillId="9" borderId="0" xfId="0" applyFont="1" applyFill="1" applyBorder="1" applyAlignment="1" applyProtection="1">
      <alignment horizontal="left" vertical="center"/>
      <protection locked="0"/>
    </xf>
    <xf numFmtId="0" fontId="18" fillId="9" borderId="0" xfId="0" applyFont="1" applyFill="1" applyBorder="1" applyAlignment="1" applyProtection="1">
      <alignment horizontal="right" vertical="center"/>
      <protection locked="0"/>
    </xf>
    <xf numFmtId="0" fontId="18" fillId="9" borderId="12" xfId="0" applyFont="1" applyFill="1" applyBorder="1" applyAlignment="1" applyProtection="1">
      <alignment vertical="center"/>
      <protection locked="0"/>
    </xf>
    <xf numFmtId="0" fontId="18" fillId="9" borderId="6" xfId="0" applyFont="1" applyFill="1" applyBorder="1" applyAlignment="1" applyProtection="1">
      <alignment vertical="center"/>
      <protection locked="0"/>
    </xf>
    <xf numFmtId="0" fontId="18" fillId="9" borderId="12" xfId="0" applyFont="1" applyFill="1" applyBorder="1" applyAlignment="1">
      <alignment vertical="center"/>
    </xf>
    <xf numFmtId="0" fontId="18" fillId="9" borderId="6" xfId="0" applyFont="1" applyFill="1" applyBorder="1" applyAlignment="1">
      <alignment vertical="center"/>
    </xf>
    <xf numFmtId="49" fontId="18" fillId="9" borderId="6" xfId="0" applyNumberFormat="1" applyFont="1" applyFill="1" applyBorder="1" applyAlignment="1">
      <alignment horizontal="left" vertical="center"/>
    </xf>
    <xf numFmtId="0" fontId="18" fillId="8" borderId="10" xfId="0" applyFont="1" applyFill="1" applyBorder="1" applyAlignment="1">
      <alignment horizontal="right" vertical="center"/>
    </xf>
    <xf numFmtId="164" fontId="18" fillId="8" borderId="3" xfId="0" applyNumberFormat="1" applyFont="1" applyFill="1" applyBorder="1" applyAlignment="1">
      <alignment horizontal="center" vertical="center"/>
    </xf>
    <xf numFmtId="0" fontId="18" fillId="8" borderId="12" xfId="0" applyFont="1" applyFill="1" applyBorder="1" applyAlignment="1">
      <alignment vertical="center"/>
    </xf>
    <xf numFmtId="165" fontId="5" fillId="8" borderId="5" xfId="3" applyNumberFormat="1" applyFont="1" applyFill="1" applyBorder="1" applyAlignment="1">
      <alignment horizontal="center" vertical="center"/>
    </xf>
    <xf numFmtId="10" fontId="5" fillId="10" borderId="3" xfId="5" applyNumberFormat="1" applyFont="1" applyFill="1" applyBorder="1" applyAlignment="1">
      <alignment horizontal="center" vertical="center" wrapText="1"/>
    </xf>
    <xf numFmtId="10" fontId="5" fillId="10" borderId="3" xfId="5" applyNumberFormat="1" applyFont="1" applyFill="1" applyBorder="1" applyAlignment="1">
      <alignment horizontal="center" vertical="center"/>
    </xf>
    <xf numFmtId="10" fontId="18" fillId="10" borderId="3" xfId="0" applyNumberFormat="1" applyFont="1" applyFill="1" applyBorder="1" applyAlignment="1">
      <alignment vertical="center"/>
    </xf>
    <xf numFmtId="4" fontId="5" fillId="11" borderId="5" xfId="4" applyNumberFormat="1" applyFont="1" applyFill="1" applyBorder="1" applyAlignment="1">
      <alignment horizontal="center" vertical="center"/>
    </xf>
    <xf numFmtId="4" fontId="18" fillId="0" borderId="4" xfId="3" applyNumberFormat="1" applyFont="1" applyFill="1" applyBorder="1" applyAlignment="1">
      <alignment horizontal="right" vertical="center"/>
    </xf>
    <xf numFmtId="10" fontId="5" fillId="6" borderId="3" xfId="5" applyNumberFormat="1" applyFont="1" applyFill="1" applyBorder="1" applyAlignment="1">
      <alignment horizontal="center" vertical="center"/>
    </xf>
    <xf numFmtId="10" fontId="18" fillId="6" borderId="3" xfId="0" applyNumberFormat="1" applyFont="1" applyFill="1" applyBorder="1" applyAlignment="1">
      <alignment vertical="center"/>
    </xf>
    <xf numFmtId="4" fontId="5" fillId="6" borderId="5" xfId="4" applyNumberFormat="1" applyFont="1" applyFill="1" applyBorder="1" applyAlignment="1">
      <alignment horizontal="center" vertical="center"/>
    </xf>
    <xf numFmtId="4" fontId="18" fillId="6" borderId="4" xfId="3" applyNumberFormat="1" applyFont="1" applyFill="1" applyBorder="1" applyAlignment="1">
      <alignment horizontal="right" vertical="center"/>
    </xf>
    <xf numFmtId="4" fontId="5" fillId="6" borderId="0" xfId="5" applyNumberFormat="1" applyFont="1" applyFill="1" applyBorder="1" applyAlignment="1">
      <alignment horizontal="center" vertical="center"/>
    </xf>
    <xf numFmtId="4" fontId="5" fillId="10" borderId="3" xfId="4" applyNumberFormat="1" applyFont="1" applyFill="1" applyBorder="1" applyAlignment="1">
      <alignment horizontal="center" vertical="center"/>
    </xf>
    <xf numFmtId="4" fontId="5" fillId="6" borderId="3" xfId="4" applyNumberFormat="1" applyFont="1" applyFill="1" applyBorder="1" applyAlignment="1">
      <alignment horizontal="center" vertical="center"/>
    </xf>
    <xf numFmtId="4" fontId="5" fillId="6" borderId="3" xfId="4" applyNumberFormat="1" applyFont="1" applyFill="1" applyBorder="1" applyAlignment="1">
      <alignment horizontal="center" vertical="center" wrapText="1"/>
    </xf>
    <xf numFmtId="4" fontId="5" fillId="6" borderId="4" xfId="4" applyNumberFormat="1" applyFont="1" applyFill="1" applyBorder="1" applyAlignment="1">
      <alignment horizontal="center" vertical="center"/>
    </xf>
    <xf numFmtId="10" fontId="5" fillId="6" borderId="4" xfId="5" applyNumberFormat="1" applyFont="1" applyFill="1" applyBorder="1" applyAlignment="1">
      <alignment horizontal="center" vertical="center"/>
    </xf>
    <xf numFmtId="10" fontId="5" fillId="6" borderId="3" xfId="5" applyNumberFormat="1" applyFont="1" applyFill="1" applyBorder="1" applyAlignment="1">
      <alignment horizontal="center" vertical="center" wrapText="1"/>
    </xf>
    <xf numFmtId="4" fontId="18" fillId="6" borderId="5" xfId="3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4" fontId="5" fillId="11" borderId="4" xfId="4" applyNumberFormat="1" applyFont="1" applyFill="1" applyBorder="1" applyAlignment="1">
      <alignment horizontal="center" vertical="center"/>
    </xf>
    <xf numFmtId="10" fontId="18" fillId="12" borderId="3" xfId="5" applyNumberFormat="1" applyFont="1" applyFill="1" applyBorder="1" applyAlignment="1">
      <alignment horizontal="center" vertical="center"/>
    </xf>
    <xf numFmtId="4" fontId="18" fillId="12" borderId="5" xfId="0" applyNumberFormat="1" applyFont="1" applyFill="1" applyBorder="1" applyAlignment="1">
      <alignment horizontal="center" vertical="center"/>
    </xf>
    <xf numFmtId="4" fontId="18" fillId="13" borderId="5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4" fontId="18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/>
    <xf numFmtId="10" fontId="18" fillId="12" borderId="10" xfId="5" applyNumberFormat="1" applyFont="1" applyFill="1" applyBorder="1" applyAlignment="1">
      <alignment horizontal="center" vertical="center"/>
    </xf>
    <xf numFmtId="4" fontId="18" fillId="12" borderId="12" xfId="0" applyNumberFormat="1" applyFont="1" applyFill="1" applyBorder="1" applyAlignment="1">
      <alignment horizontal="center" vertical="center"/>
    </xf>
    <xf numFmtId="10" fontId="18" fillId="13" borderId="4" xfId="5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/>
    <xf numFmtId="0" fontId="2" fillId="3" borderId="0" xfId="0" applyFont="1" applyFill="1" applyBorder="1" applyAlignment="1">
      <alignment horizontal="center"/>
    </xf>
    <xf numFmtId="4" fontId="1" fillId="3" borderId="0" xfId="0" applyNumberFormat="1" applyFont="1" applyFill="1" applyBorder="1" applyAlignment="1">
      <alignment horizontal="right"/>
    </xf>
    <xf numFmtId="49" fontId="2" fillId="3" borderId="0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8" fillId="9" borderId="12" xfId="0" applyFont="1" applyFill="1" applyBorder="1" applyAlignment="1">
      <alignment horizontal="left" vertical="center" wrapText="1"/>
    </xf>
    <xf numFmtId="0" fontId="18" fillId="9" borderId="6" xfId="0" applyFont="1" applyFill="1" applyBorder="1" applyAlignment="1">
      <alignment horizontal="left" vertical="center" wrapText="1"/>
    </xf>
    <xf numFmtId="0" fontId="18" fillId="9" borderId="13" xfId="0" applyFont="1" applyFill="1" applyBorder="1" applyAlignment="1">
      <alignment horizontal="left" vertical="center" wrapText="1"/>
    </xf>
    <xf numFmtId="164" fontId="18" fillId="8" borderId="3" xfId="0" applyNumberFormat="1" applyFont="1" applyFill="1" applyBorder="1" applyAlignment="1">
      <alignment horizontal="center" vertical="center"/>
    </xf>
    <xf numFmtId="164" fontId="18" fillId="8" borderId="5" xfId="0" applyNumberFormat="1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/>
    </xf>
    <xf numFmtId="4" fontId="18" fillId="12" borderId="3" xfId="0" applyNumberFormat="1" applyFont="1" applyFill="1" applyBorder="1" applyAlignment="1">
      <alignment horizontal="center" vertical="center"/>
    </xf>
    <xf numFmtId="4" fontId="18" fillId="12" borderId="5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" fontId="1" fillId="3" borderId="6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/>
    <xf numFmtId="4" fontId="1" fillId="0" borderId="1" xfId="0" applyNumberFormat="1" applyFont="1" applyFill="1" applyBorder="1" applyAlignment="1"/>
    <xf numFmtId="4" fontId="7" fillId="6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left"/>
    </xf>
    <xf numFmtId="0" fontId="18" fillId="0" borderId="8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0" fontId="6" fillId="12" borderId="3" xfId="0" applyFont="1" applyFill="1" applyBorder="1" applyAlignment="1">
      <alignment horizontal="center" vertical="center" wrapText="1"/>
    </xf>
    <xf numFmtId="0" fontId="6" fillId="12" borderId="5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/>
    </xf>
  </cellXfs>
  <cellStyles count="6">
    <cellStyle name="Moeda" xfId="4" builtinId="4"/>
    <cellStyle name="Normal" xfId="0" builtinId="0"/>
    <cellStyle name="Normal 2" xfId="2"/>
    <cellStyle name="Porcentagem" xfId="5" builtinId="5"/>
    <cellStyle name="Separador de milhares" xfId="3" builtinId="3"/>
    <cellStyle name="Texto Explicativo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4BD97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1FE7A"/>
      <rgbColor rgb="FF8EB4E3"/>
      <rgbColor rgb="FFFF99CC"/>
      <rgbColor rgb="FFB3A2C7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28575</xdr:rowOff>
    </xdr:from>
    <xdr:to>
      <xdr:col>1</xdr:col>
      <xdr:colOff>9525</xdr:colOff>
      <xdr:row>8</xdr:row>
      <xdr:rowOff>0</xdr:rowOff>
    </xdr:to>
    <xdr:cxnSp macro="">
      <xdr:nvCxnSpPr>
        <xdr:cNvPr id="3" name="Conector reto 2"/>
        <xdr:cNvCxnSpPr>
          <a:cxnSpLocks noChangeShapeType="1"/>
        </xdr:cNvCxnSpPr>
      </xdr:nvCxnSpPr>
      <xdr:spPr bwMode="auto">
        <a:xfrm>
          <a:off x="0" y="1485900"/>
          <a:ext cx="3000375" cy="3714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9"/>
  <sheetViews>
    <sheetView topLeftCell="A187" zoomScale="90" zoomScaleNormal="90" workbookViewId="0">
      <selection activeCell="A5" sqref="A5"/>
    </sheetView>
  </sheetViews>
  <sheetFormatPr defaultRowHeight="15"/>
  <cols>
    <col min="1" max="1" width="5.42578125" customWidth="1"/>
    <col min="2" max="2" width="74.85546875" customWidth="1"/>
    <col min="3" max="3" width="8.42578125" customWidth="1"/>
    <col min="4" max="4" width="9.28515625" customWidth="1"/>
    <col min="5" max="5" width="9.28515625" hidden="1" customWidth="1"/>
    <col min="6" max="6" width="13" hidden="1" customWidth="1"/>
    <col min="7" max="7" width="11.140625" customWidth="1"/>
    <col min="8" max="9" width="11" customWidth="1"/>
    <col min="10" max="10" width="12.42578125" customWidth="1"/>
    <col min="11" max="11" width="12" customWidth="1"/>
  </cols>
  <sheetData>
    <row r="1" spans="1:10">
      <c r="A1" s="64"/>
      <c r="B1" s="65" t="s">
        <v>0</v>
      </c>
      <c r="C1" s="65"/>
      <c r="D1" s="65"/>
      <c r="E1" s="65"/>
      <c r="F1" s="65"/>
      <c r="G1" s="65"/>
      <c r="H1" s="65"/>
      <c r="I1" s="65"/>
      <c r="J1" s="65"/>
    </row>
    <row r="2" spans="1:10">
      <c r="A2" s="1"/>
      <c r="B2" s="2"/>
      <c r="C2" s="2"/>
      <c r="D2" s="2"/>
      <c r="E2" s="2"/>
      <c r="F2" s="2"/>
      <c r="G2" s="2"/>
      <c r="H2" s="2"/>
      <c r="I2" s="2"/>
      <c r="J2" s="2"/>
    </row>
    <row r="3" spans="1:10">
      <c r="A3" s="67" t="s">
        <v>1</v>
      </c>
      <c r="B3" s="68"/>
      <c r="C3" s="68"/>
      <c r="D3" s="68"/>
      <c r="E3" s="68"/>
      <c r="F3" s="68"/>
      <c r="G3" s="68"/>
      <c r="H3" s="68"/>
      <c r="I3" s="68"/>
      <c r="J3" s="68"/>
    </row>
    <row r="4" spans="1:10">
      <c r="A4" s="69" t="s">
        <v>2</v>
      </c>
      <c r="B4" s="66"/>
      <c r="C4" s="66"/>
      <c r="D4" s="66"/>
      <c r="E4" s="66"/>
      <c r="F4" s="66"/>
      <c r="G4" s="66"/>
      <c r="H4" s="66"/>
      <c r="I4" s="66"/>
      <c r="J4" s="66"/>
    </row>
    <row r="5" spans="1:10">
      <c r="A5" s="69" t="s">
        <v>3</v>
      </c>
      <c r="B5" s="66"/>
      <c r="C5" s="66"/>
      <c r="D5" s="66"/>
      <c r="E5" s="66"/>
      <c r="F5" s="66"/>
      <c r="G5" s="66"/>
      <c r="H5" s="66"/>
      <c r="I5" s="66"/>
      <c r="J5" s="66"/>
    </row>
    <row r="6" spans="1:10">
      <c r="A6" s="70" t="s">
        <v>4</v>
      </c>
      <c r="B6" s="71"/>
      <c r="C6" s="71"/>
      <c r="D6" s="71"/>
      <c r="E6" s="71"/>
      <c r="F6" s="71"/>
      <c r="G6" s="71"/>
      <c r="H6" s="71"/>
      <c r="I6" s="71"/>
      <c r="J6" s="71"/>
    </row>
    <row r="7" spans="1:10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36">
      <c r="A8" s="144" t="s">
        <v>5</v>
      </c>
      <c r="B8" s="144" t="s">
        <v>6</v>
      </c>
      <c r="C8" s="144" t="s">
        <v>7</v>
      </c>
      <c r="D8" s="145" t="s">
        <v>385</v>
      </c>
      <c r="E8" s="145" t="s">
        <v>8</v>
      </c>
      <c r="F8" s="145" t="s">
        <v>9</v>
      </c>
      <c r="G8" s="145" t="s">
        <v>333</v>
      </c>
      <c r="H8" s="151" t="s">
        <v>347</v>
      </c>
      <c r="I8" s="151" t="s">
        <v>8</v>
      </c>
      <c r="J8" s="151" t="s">
        <v>334</v>
      </c>
    </row>
    <row r="9" spans="1:10">
      <c r="A9" s="146">
        <v>1</v>
      </c>
      <c r="B9" s="147" t="s">
        <v>10</v>
      </c>
      <c r="C9" s="148"/>
      <c r="D9" s="149"/>
      <c r="E9" s="149"/>
      <c r="F9" s="150"/>
      <c r="G9" s="150"/>
      <c r="H9" s="150"/>
      <c r="I9" s="150"/>
      <c r="J9" s="150"/>
    </row>
    <row r="10" spans="1:10" ht="34.5" customHeight="1">
      <c r="A10" s="19" t="s">
        <v>11</v>
      </c>
      <c r="B10" s="20" t="s">
        <v>12</v>
      </c>
      <c r="C10" s="19" t="s">
        <v>13</v>
      </c>
      <c r="D10" s="21">
        <v>4.5</v>
      </c>
      <c r="E10" s="22">
        <v>328.47</v>
      </c>
      <c r="F10" s="21">
        <f>ROUND(E10*D10,2)</f>
        <v>1478.12</v>
      </c>
      <c r="G10" s="21">
        <f>D10*100%</f>
        <v>4.5</v>
      </c>
      <c r="H10" s="22">
        <f>D10-G10</f>
        <v>0</v>
      </c>
      <c r="I10" s="22"/>
      <c r="J10" s="22">
        <f>H10*I10</f>
        <v>0</v>
      </c>
    </row>
    <row r="11" spans="1:10" ht="30.75" customHeight="1">
      <c r="A11" s="24" t="s">
        <v>14</v>
      </c>
      <c r="B11" s="25" t="s">
        <v>15</v>
      </c>
      <c r="C11" s="19" t="s">
        <v>13</v>
      </c>
      <c r="D11" s="21">
        <v>267.25</v>
      </c>
      <c r="E11" s="22">
        <v>8.8000000000000007</v>
      </c>
      <c r="F11" s="21">
        <f>ROUND(E11*D11,2)</f>
        <v>2351.8000000000002</v>
      </c>
      <c r="G11" s="21">
        <f t="shared" ref="G11:G18" si="0">D11*100%</f>
        <v>267.25</v>
      </c>
      <c r="H11" s="22">
        <f t="shared" ref="H11:H18" si="1">D11-G11</f>
        <v>0</v>
      </c>
      <c r="I11" s="22"/>
      <c r="J11" s="22">
        <f t="shared" ref="J11:J18" si="2">H11*I11</f>
        <v>0</v>
      </c>
    </row>
    <row r="12" spans="1:10" ht="58.5" customHeight="1">
      <c r="A12" s="24" t="s">
        <v>16</v>
      </c>
      <c r="B12" s="25" t="s">
        <v>17</v>
      </c>
      <c r="C12" s="19" t="s">
        <v>18</v>
      </c>
      <c r="D12" s="21">
        <v>1</v>
      </c>
      <c r="E12" s="22">
        <v>920.78</v>
      </c>
      <c r="F12" s="21">
        <f>ROUND(E12*D12,2)</f>
        <v>920.78</v>
      </c>
      <c r="G12" s="21">
        <f t="shared" si="0"/>
        <v>1</v>
      </c>
      <c r="H12" s="22">
        <f t="shared" si="1"/>
        <v>0</v>
      </c>
      <c r="I12" s="22"/>
      <c r="J12" s="22">
        <f t="shared" si="2"/>
        <v>0</v>
      </c>
    </row>
    <row r="13" spans="1:10">
      <c r="A13" s="19" t="s">
        <v>19</v>
      </c>
      <c r="B13" s="26" t="s">
        <v>20</v>
      </c>
      <c r="C13" s="19" t="s">
        <v>18</v>
      </c>
      <c r="D13" s="21">
        <v>1</v>
      </c>
      <c r="E13" s="22">
        <v>547.54</v>
      </c>
      <c r="F13" s="21">
        <f>ROUND(E13*D13,2)</f>
        <v>547.54</v>
      </c>
      <c r="G13" s="21">
        <f t="shared" si="0"/>
        <v>1</v>
      </c>
      <c r="H13" s="22">
        <f t="shared" si="1"/>
        <v>0</v>
      </c>
      <c r="I13" s="22"/>
      <c r="J13" s="22">
        <f t="shared" si="2"/>
        <v>0</v>
      </c>
    </row>
    <row r="14" spans="1:10">
      <c r="A14" s="19" t="s">
        <v>21</v>
      </c>
      <c r="B14" s="26" t="s">
        <v>22</v>
      </c>
      <c r="C14" s="27"/>
      <c r="D14" s="21"/>
      <c r="E14" s="22"/>
      <c r="F14" s="21"/>
      <c r="G14" s="21"/>
      <c r="H14" s="22"/>
      <c r="I14" s="22"/>
      <c r="J14" s="22">
        <f t="shared" si="2"/>
        <v>0</v>
      </c>
    </row>
    <row r="15" spans="1:10">
      <c r="A15" s="19" t="s">
        <v>23</v>
      </c>
      <c r="B15" s="26" t="s">
        <v>24</v>
      </c>
      <c r="C15" s="19" t="s">
        <v>18</v>
      </c>
      <c r="D15" s="21">
        <v>1</v>
      </c>
      <c r="E15" s="22">
        <v>45.38</v>
      </c>
      <c r="F15" s="21">
        <f>ROUND(E15*D15,2)</f>
        <v>45.38</v>
      </c>
      <c r="G15" s="21">
        <f t="shared" si="0"/>
        <v>1</v>
      </c>
      <c r="H15" s="22">
        <f t="shared" si="1"/>
        <v>0</v>
      </c>
      <c r="I15" s="22"/>
      <c r="J15" s="22">
        <f t="shared" si="2"/>
        <v>0</v>
      </c>
    </row>
    <row r="16" spans="1:10" ht="34.5" customHeight="1">
      <c r="A16" s="19" t="s">
        <v>25</v>
      </c>
      <c r="B16" s="20" t="s">
        <v>26</v>
      </c>
      <c r="C16" s="19" t="s">
        <v>13</v>
      </c>
      <c r="D16" s="21">
        <v>3</v>
      </c>
      <c r="E16" s="22">
        <v>25.98</v>
      </c>
      <c r="F16" s="21">
        <f>ROUND(E16*D16,2)</f>
        <v>77.94</v>
      </c>
      <c r="G16" s="21">
        <f t="shared" si="0"/>
        <v>3</v>
      </c>
      <c r="H16" s="22">
        <f t="shared" si="1"/>
        <v>0</v>
      </c>
      <c r="I16" s="22"/>
      <c r="J16" s="22">
        <f t="shared" si="2"/>
        <v>0</v>
      </c>
    </row>
    <row r="17" spans="1:10">
      <c r="A17" s="19" t="s">
        <v>27</v>
      </c>
      <c r="B17" s="26" t="s">
        <v>28</v>
      </c>
      <c r="C17" s="19" t="s">
        <v>18</v>
      </c>
      <c r="D17" s="21">
        <v>1</v>
      </c>
      <c r="E17" s="22">
        <v>47.19</v>
      </c>
      <c r="F17" s="21">
        <f>ROUND(E17*D17,2)</f>
        <v>47.19</v>
      </c>
      <c r="G17" s="21">
        <f t="shared" si="0"/>
        <v>1</v>
      </c>
      <c r="H17" s="22">
        <f t="shared" si="1"/>
        <v>0</v>
      </c>
      <c r="I17" s="22"/>
      <c r="J17" s="22">
        <f t="shared" si="2"/>
        <v>0</v>
      </c>
    </row>
    <row r="18" spans="1:10" ht="28.5" customHeight="1">
      <c r="A18" s="19" t="s">
        <v>29</v>
      </c>
      <c r="B18" s="28" t="s">
        <v>30</v>
      </c>
      <c r="C18" s="29" t="s">
        <v>31</v>
      </c>
      <c r="D18" s="21">
        <v>12</v>
      </c>
      <c r="E18" s="22">
        <v>541.66999999999996</v>
      </c>
      <c r="F18" s="21">
        <f>ROUND(E18*D18,2)</f>
        <v>6500.04</v>
      </c>
      <c r="G18" s="21">
        <f t="shared" si="0"/>
        <v>12</v>
      </c>
      <c r="H18" s="22">
        <f t="shared" si="1"/>
        <v>0</v>
      </c>
      <c r="I18" s="22"/>
      <c r="J18" s="22">
        <f t="shared" si="2"/>
        <v>0</v>
      </c>
    </row>
    <row r="19" spans="1:10">
      <c r="A19" s="27"/>
      <c r="B19" s="26"/>
      <c r="C19" s="27"/>
      <c r="D19" s="21"/>
      <c r="E19" s="30" t="s">
        <v>331</v>
      </c>
      <c r="F19" s="30">
        <f>SUM(F10:F18)</f>
        <v>11968.789999999999</v>
      </c>
      <c r="G19" s="31"/>
      <c r="H19" s="31"/>
      <c r="I19" s="31"/>
      <c r="J19" s="30">
        <f>SUM(J10:J18)</f>
        <v>0</v>
      </c>
    </row>
    <row r="20" spans="1:10">
      <c r="A20" s="18">
        <v>2</v>
      </c>
      <c r="B20" s="33" t="s">
        <v>32</v>
      </c>
      <c r="C20" s="34"/>
      <c r="D20" s="35"/>
      <c r="E20" s="35"/>
      <c r="F20" s="35"/>
      <c r="G20" s="35"/>
      <c r="H20" s="35"/>
      <c r="I20" s="35"/>
      <c r="J20" s="35"/>
    </row>
    <row r="21" spans="1:10">
      <c r="A21" s="24" t="s">
        <v>33</v>
      </c>
      <c r="B21" s="26" t="s">
        <v>34</v>
      </c>
      <c r="C21" s="19" t="s">
        <v>35</v>
      </c>
      <c r="D21" s="21">
        <v>61.83</v>
      </c>
      <c r="E21" s="22">
        <v>67.56</v>
      </c>
      <c r="F21" s="21">
        <f>ROUND(E21*D21,2)</f>
        <v>4177.2299999999996</v>
      </c>
      <c r="G21" s="21">
        <f>D21*100%</f>
        <v>61.83</v>
      </c>
      <c r="H21" s="22">
        <f>D21-G21</f>
        <v>0</v>
      </c>
      <c r="I21" s="22"/>
      <c r="J21" s="22">
        <f t="shared" ref="J21:J24" si="3">H21*I21</f>
        <v>0</v>
      </c>
    </row>
    <row r="22" spans="1:10">
      <c r="A22" s="24" t="s">
        <v>36</v>
      </c>
      <c r="B22" s="26" t="s">
        <v>37</v>
      </c>
      <c r="C22" s="19" t="s">
        <v>35</v>
      </c>
      <c r="D22" s="21">
        <v>40.22</v>
      </c>
      <c r="E22" s="22">
        <v>51.24</v>
      </c>
      <c r="F22" s="21">
        <f>ROUND(E22*D22,2)</f>
        <v>2060.87</v>
      </c>
      <c r="G22" s="21">
        <f>D22*100%</f>
        <v>40.22</v>
      </c>
      <c r="H22" s="22">
        <f>D22-G22</f>
        <v>0</v>
      </c>
      <c r="I22" s="22"/>
      <c r="J22" s="22">
        <f t="shared" si="3"/>
        <v>0</v>
      </c>
    </row>
    <row r="23" spans="1:10">
      <c r="A23" s="24" t="s">
        <v>38</v>
      </c>
      <c r="B23" s="26" t="s">
        <v>39</v>
      </c>
      <c r="C23" s="19" t="s">
        <v>35</v>
      </c>
      <c r="D23" s="21">
        <v>31.82</v>
      </c>
      <c r="E23" s="22">
        <v>3.71</v>
      </c>
      <c r="F23" s="21">
        <f>ROUND(E23*D23,2)</f>
        <v>118.05</v>
      </c>
      <c r="G23" s="21">
        <f>D23*100%</f>
        <v>31.82</v>
      </c>
      <c r="H23" s="22">
        <f>D23-G23</f>
        <v>0</v>
      </c>
      <c r="I23" s="22"/>
      <c r="J23" s="22">
        <f t="shared" si="3"/>
        <v>0</v>
      </c>
    </row>
    <row r="24" spans="1:10" ht="30" customHeight="1">
      <c r="A24" s="24" t="s">
        <v>40</v>
      </c>
      <c r="B24" s="20" t="s">
        <v>41</v>
      </c>
      <c r="C24" s="19" t="s">
        <v>35</v>
      </c>
      <c r="D24" s="21">
        <v>31.82</v>
      </c>
      <c r="E24" s="22">
        <v>5.46</v>
      </c>
      <c r="F24" s="21">
        <f>ROUND(E24*D24,2)</f>
        <v>173.74</v>
      </c>
      <c r="G24" s="21">
        <f>D24*100%</f>
        <v>31.82</v>
      </c>
      <c r="H24" s="22">
        <f>D24-G24</f>
        <v>0</v>
      </c>
      <c r="I24" s="22"/>
      <c r="J24" s="22">
        <f t="shared" si="3"/>
        <v>0</v>
      </c>
    </row>
    <row r="25" spans="1:10">
      <c r="A25" s="36"/>
      <c r="B25" s="26"/>
      <c r="C25" s="27"/>
      <c r="D25" s="21"/>
      <c r="E25" s="30"/>
      <c r="F25" s="30">
        <f>SUM(F21:F24)</f>
        <v>6529.8899999999994</v>
      </c>
      <c r="G25" s="30"/>
      <c r="H25" s="30"/>
      <c r="I25" s="30"/>
      <c r="J25" s="30">
        <f>SUM(J16:J24)</f>
        <v>0</v>
      </c>
    </row>
    <row r="26" spans="1:10">
      <c r="A26" s="18">
        <v>3</v>
      </c>
      <c r="B26" s="33" t="s">
        <v>42</v>
      </c>
      <c r="C26" s="34"/>
      <c r="D26" s="35"/>
      <c r="E26" s="35"/>
      <c r="F26" s="35"/>
      <c r="G26" s="35"/>
      <c r="H26" s="35"/>
      <c r="I26" s="35"/>
      <c r="J26" s="35"/>
    </row>
    <row r="27" spans="1:10">
      <c r="A27" s="19" t="s">
        <v>43</v>
      </c>
      <c r="B27" s="26" t="s">
        <v>44</v>
      </c>
      <c r="C27" s="19" t="s">
        <v>13</v>
      </c>
      <c r="D27" s="21">
        <v>286.94</v>
      </c>
      <c r="E27" s="22">
        <v>92.03</v>
      </c>
      <c r="F27" s="21">
        <f t="shared" ref="F27:F33" si="4">ROUND(E27*D27,2)</f>
        <v>26407.09</v>
      </c>
      <c r="G27" s="21"/>
      <c r="H27" s="23">
        <f t="shared" ref="H27:H33" si="5">D27-G27</f>
        <v>286.94</v>
      </c>
      <c r="I27" s="23"/>
      <c r="J27" s="23">
        <f t="shared" ref="J27:J33" si="6">H27*I27</f>
        <v>0</v>
      </c>
    </row>
    <row r="28" spans="1:10" ht="30" customHeight="1">
      <c r="A28" s="19" t="s">
        <v>45</v>
      </c>
      <c r="B28" s="20" t="s">
        <v>46</v>
      </c>
      <c r="C28" s="19" t="s">
        <v>13</v>
      </c>
      <c r="D28" s="21">
        <v>286.94</v>
      </c>
      <c r="E28" s="22">
        <v>42.59</v>
      </c>
      <c r="F28" s="21">
        <f t="shared" si="4"/>
        <v>12220.77</v>
      </c>
      <c r="G28" s="21"/>
      <c r="H28" s="23">
        <f t="shared" si="5"/>
        <v>286.94</v>
      </c>
      <c r="I28" s="23"/>
      <c r="J28" s="23">
        <f t="shared" si="6"/>
        <v>0</v>
      </c>
    </row>
    <row r="29" spans="1:10">
      <c r="A29" s="19" t="s">
        <v>47</v>
      </c>
      <c r="B29" s="26" t="s">
        <v>344</v>
      </c>
      <c r="C29" s="19" t="s">
        <v>13</v>
      </c>
      <c r="D29" s="21">
        <v>29.83</v>
      </c>
      <c r="E29" s="22">
        <v>221.71</v>
      </c>
      <c r="F29" s="21">
        <f t="shared" si="4"/>
        <v>6613.61</v>
      </c>
      <c r="G29" s="21"/>
      <c r="H29" s="23">
        <f t="shared" si="5"/>
        <v>29.83</v>
      </c>
      <c r="I29" s="23"/>
      <c r="J29" s="23">
        <f t="shared" si="6"/>
        <v>0</v>
      </c>
    </row>
    <row r="30" spans="1:10">
      <c r="A30" s="19"/>
      <c r="B30" s="26" t="s">
        <v>343</v>
      </c>
      <c r="C30" s="19" t="s">
        <v>13</v>
      </c>
      <c r="D30" s="21">
        <v>29.83</v>
      </c>
      <c r="E30" s="22">
        <v>63.18</v>
      </c>
      <c r="F30" s="21">
        <f t="shared" si="4"/>
        <v>1884.66</v>
      </c>
      <c r="G30" s="21"/>
      <c r="H30" s="23">
        <f>D30-G30</f>
        <v>29.83</v>
      </c>
      <c r="I30" s="23"/>
      <c r="J30" s="23">
        <f t="shared" si="6"/>
        <v>0</v>
      </c>
    </row>
    <row r="31" spans="1:10" ht="29.25" customHeight="1">
      <c r="A31" s="19" t="s">
        <v>48</v>
      </c>
      <c r="B31" s="20" t="s">
        <v>49</v>
      </c>
      <c r="C31" s="19" t="s">
        <v>50</v>
      </c>
      <c r="D31" s="21">
        <v>26.83</v>
      </c>
      <c r="E31" s="22">
        <v>25.06</v>
      </c>
      <c r="F31" s="21">
        <f t="shared" si="4"/>
        <v>672.36</v>
      </c>
      <c r="G31" s="21"/>
      <c r="H31" s="23">
        <f t="shared" si="5"/>
        <v>26.83</v>
      </c>
      <c r="I31" s="23"/>
      <c r="J31" s="23">
        <f t="shared" si="6"/>
        <v>0</v>
      </c>
    </row>
    <row r="32" spans="1:10">
      <c r="A32" s="19" t="s">
        <v>51</v>
      </c>
      <c r="B32" s="37" t="s">
        <v>52</v>
      </c>
      <c r="C32" s="19" t="s">
        <v>50</v>
      </c>
      <c r="D32" s="21">
        <v>59.88</v>
      </c>
      <c r="E32" s="22">
        <v>52.36</v>
      </c>
      <c r="F32" s="21">
        <f t="shared" si="4"/>
        <v>3135.32</v>
      </c>
      <c r="G32" s="21"/>
      <c r="H32" s="23">
        <f t="shared" si="5"/>
        <v>59.88</v>
      </c>
      <c r="I32" s="23"/>
      <c r="J32" s="23">
        <f t="shared" si="6"/>
        <v>0</v>
      </c>
    </row>
    <row r="33" spans="1:10">
      <c r="A33" s="19" t="s">
        <v>53</v>
      </c>
      <c r="B33" s="37" t="s">
        <v>54</v>
      </c>
      <c r="C33" s="19" t="s">
        <v>50</v>
      </c>
      <c r="D33" s="21">
        <v>298.10000000000002</v>
      </c>
      <c r="E33" s="22">
        <v>34.54</v>
      </c>
      <c r="F33" s="21">
        <f t="shared" si="4"/>
        <v>10296.370000000001</v>
      </c>
      <c r="G33" s="21"/>
      <c r="H33" s="23">
        <f t="shared" si="5"/>
        <v>298.10000000000002</v>
      </c>
      <c r="I33" s="23"/>
      <c r="J33" s="23">
        <f t="shared" si="6"/>
        <v>0</v>
      </c>
    </row>
    <row r="34" spans="1:10">
      <c r="A34" s="19"/>
      <c r="B34" s="37"/>
      <c r="C34" s="19"/>
      <c r="D34" s="21"/>
      <c r="E34" s="30" t="s">
        <v>331</v>
      </c>
      <c r="F34" s="30">
        <f>SUM(F27:F33)</f>
        <v>61230.180000000008</v>
      </c>
      <c r="G34" s="30"/>
      <c r="H34" s="30"/>
      <c r="I34" s="30"/>
      <c r="J34" s="30">
        <f>SUM(J24:J33)</f>
        <v>0</v>
      </c>
    </row>
    <row r="35" spans="1:10">
      <c r="A35" s="18">
        <v>4</v>
      </c>
      <c r="B35" s="33" t="s">
        <v>55</v>
      </c>
      <c r="C35" s="34"/>
      <c r="D35" s="35"/>
      <c r="E35" s="35"/>
      <c r="F35" s="35"/>
      <c r="G35" s="35"/>
      <c r="H35" s="35"/>
      <c r="I35" s="35"/>
      <c r="J35" s="35"/>
    </row>
    <row r="36" spans="1:10">
      <c r="A36" s="27"/>
      <c r="B36" s="38" t="s">
        <v>56</v>
      </c>
      <c r="C36" s="27"/>
      <c r="D36" s="21"/>
      <c r="E36" s="21"/>
      <c r="F36" s="21"/>
      <c r="G36" s="21"/>
      <c r="H36" s="22"/>
      <c r="I36" s="22"/>
      <c r="J36" s="22">
        <f t="shared" ref="J36:J51" si="7">H36*I36</f>
        <v>0</v>
      </c>
    </row>
    <row r="37" spans="1:10" ht="27" customHeight="1">
      <c r="A37" s="24" t="s">
        <v>57</v>
      </c>
      <c r="B37" s="20" t="s">
        <v>58</v>
      </c>
      <c r="C37" s="19" t="s">
        <v>50</v>
      </c>
      <c r="D37" s="21">
        <v>208</v>
      </c>
      <c r="E37" s="22">
        <v>48.59</v>
      </c>
      <c r="F37" s="21">
        <f t="shared" ref="F37:F43" si="8">ROUND(E37*D37,2)</f>
        <v>10106.719999999999</v>
      </c>
      <c r="G37" s="21">
        <f t="shared" ref="G37:G43" si="9">D37*100%</f>
        <v>208</v>
      </c>
      <c r="H37" s="22">
        <f t="shared" ref="H37:H43" si="10">D37-G37</f>
        <v>0</v>
      </c>
      <c r="I37" s="22"/>
      <c r="J37" s="22">
        <f t="shared" si="7"/>
        <v>0</v>
      </c>
    </row>
    <row r="38" spans="1:10" ht="30" customHeight="1">
      <c r="A38" s="24" t="s">
        <v>59</v>
      </c>
      <c r="B38" s="20" t="s">
        <v>60</v>
      </c>
      <c r="C38" s="19" t="s">
        <v>61</v>
      </c>
      <c r="D38" s="21">
        <v>104</v>
      </c>
      <c r="E38" s="22">
        <v>7.9</v>
      </c>
      <c r="F38" s="21">
        <f t="shared" si="8"/>
        <v>821.6</v>
      </c>
      <c r="G38" s="21">
        <f t="shared" si="9"/>
        <v>104</v>
      </c>
      <c r="H38" s="22">
        <f t="shared" si="10"/>
        <v>0</v>
      </c>
      <c r="I38" s="22"/>
      <c r="J38" s="22">
        <f t="shared" si="7"/>
        <v>0</v>
      </c>
    </row>
    <row r="39" spans="1:10">
      <c r="A39" s="24" t="s">
        <v>62</v>
      </c>
      <c r="B39" s="37" t="s">
        <v>63</v>
      </c>
      <c r="C39" s="19" t="s">
        <v>35</v>
      </c>
      <c r="D39" s="21">
        <v>1.38</v>
      </c>
      <c r="E39" s="22">
        <v>99.56</v>
      </c>
      <c r="F39" s="21">
        <f t="shared" si="8"/>
        <v>137.38999999999999</v>
      </c>
      <c r="G39" s="21">
        <f t="shared" si="9"/>
        <v>1.38</v>
      </c>
      <c r="H39" s="22">
        <f t="shared" si="10"/>
        <v>0</v>
      </c>
      <c r="I39" s="22"/>
      <c r="J39" s="22">
        <f t="shared" si="7"/>
        <v>0</v>
      </c>
    </row>
    <row r="40" spans="1:10">
      <c r="A40" s="24" t="s">
        <v>64</v>
      </c>
      <c r="B40" s="37" t="s">
        <v>65</v>
      </c>
      <c r="C40" s="19" t="s">
        <v>13</v>
      </c>
      <c r="D40" s="21">
        <v>218.32</v>
      </c>
      <c r="E40" s="22">
        <v>52.35</v>
      </c>
      <c r="F40" s="21">
        <f t="shared" si="8"/>
        <v>11429.05</v>
      </c>
      <c r="G40" s="21">
        <f t="shared" si="9"/>
        <v>218.32</v>
      </c>
      <c r="H40" s="22">
        <f t="shared" si="10"/>
        <v>0</v>
      </c>
      <c r="I40" s="22"/>
      <c r="J40" s="22">
        <f t="shared" si="7"/>
        <v>0</v>
      </c>
    </row>
    <row r="41" spans="1:10" ht="26.25" customHeight="1">
      <c r="A41" s="24" t="s">
        <v>66</v>
      </c>
      <c r="B41" s="20" t="s">
        <v>67</v>
      </c>
      <c r="C41" s="19" t="s">
        <v>61</v>
      </c>
      <c r="D41" s="21">
        <v>903.48</v>
      </c>
      <c r="E41" s="22">
        <v>6.75</v>
      </c>
      <c r="F41" s="21">
        <f t="shared" si="8"/>
        <v>6098.49</v>
      </c>
      <c r="G41" s="21">
        <f t="shared" si="9"/>
        <v>903.48</v>
      </c>
      <c r="H41" s="22">
        <f t="shared" si="10"/>
        <v>0</v>
      </c>
      <c r="I41" s="22"/>
      <c r="J41" s="22">
        <f t="shared" si="7"/>
        <v>0</v>
      </c>
    </row>
    <row r="42" spans="1:10" ht="27.75" customHeight="1">
      <c r="A42" s="24" t="s">
        <v>68</v>
      </c>
      <c r="B42" s="20" t="s">
        <v>69</v>
      </c>
      <c r="C42" s="19" t="s">
        <v>61</v>
      </c>
      <c r="D42" s="21">
        <v>369.03</v>
      </c>
      <c r="E42" s="22">
        <v>12.91</v>
      </c>
      <c r="F42" s="21">
        <f t="shared" si="8"/>
        <v>4764.18</v>
      </c>
      <c r="G42" s="21">
        <f t="shared" si="9"/>
        <v>369.03</v>
      </c>
      <c r="H42" s="22">
        <f t="shared" si="10"/>
        <v>0</v>
      </c>
      <c r="I42" s="22"/>
      <c r="J42" s="22">
        <f t="shared" si="7"/>
        <v>0</v>
      </c>
    </row>
    <row r="43" spans="1:10" ht="27.75" customHeight="1">
      <c r="A43" s="24" t="s">
        <v>70</v>
      </c>
      <c r="B43" s="20" t="s">
        <v>71</v>
      </c>
      <c r="C43" s="19" t="s">
        <v>35</v>
      </c>
      <c r="D43" s="21">
        <v>20.23</v>
      </c>
      <c r="E43" s="22">
        <v>361.36</v>
      </c>
      <c r="F43" s="21">
        <f t="shared" si="8"/>
        <v>7310.31</v>
      </c>
      <c r="G43" s="21">
        <f t="shared" si="9"/>
        <v>20.23</v>
      </c>
      <c r="H43" s="22">
        <f t="shared" si="10"/>
        <v>0</v>
      </c>
      <c r="I43" s="22"/>
      <c r="J43" s="22">
        <f t="shared" si="7"/>
        <v>0</v>
      </c>
    </row>
    <row r="44" spans="1:10">
      <c r="A44" s="36"/>
      <c r="B44" s="38" t="s">
        <v>72</v>
      </c>
      <c r="C44" s="27"/>
      <c r="D44" s="32"/>
      <c r="E44" s="39"/>
      <c r="F44" s="21"/>
      <c r="G44" s="21"/>
      <c r="H44" s="22"/>
      <c r="I44" s="22"/>
      <c r="J44" s="22">
        <f t="shared" si="7"/>
        <v>0</v>
      </c>
    </row>
    <row r="45" spans="1:10" ht="24.75" customHeight="1">
      <c r="A45" s="24" t="s">
        <v>73</v>
      </c>
      <c r="B45" s="20" t="s">
        <v>74</v>
      </c>
      <c r="C45" s="27"/>
      <c r="D45" s="32"/>
      <c r="E45" s="39"/>
      <c r="F45" s="21"/>
      <c r="G45" s="21"/>
      <c r="H45" s="22"/>
      <c r="I45" s="22"/>
      <c r="J45" s="22">
        <f t="shared" si="7"/>
        <v>0</v>
      </c>
    </row>
    <row r="46" spans="1:10" ht="30" customHeight="1">
      <c r="A46" s="36"/>
      <c r="B46" s="20" t="s">
        <v>75</v>
      </c>
      <c r="C46" s="19" t="s">
        <v>13</v>
      </c>
      <c r="D46" s="21">
        <v>317.39</v>
      </c>
      <c r="E46" s="22">
        <v>53.43</v>
      </c>
      <c r="F46" s="21">
        <f t="shared" ref="F46:F51" si="11">ROUND(E46*D46,2)</f>
        <v>16958.150000000001</v>
      </c>
      <c r="G46" s="21">
        <f>D46*75%</f>
        <v>238.04249999999999</v>
      </c>
      <c r="H46" s="23">
        <f t="shared" ref="H46:H51" si="12">D46-G46</f>
        <v>79.347499999999997</v>
      </c>
      <c r="I46" s="23"/>
      <c r="J46" s="23">
        <f t="shared" si="7"/>
        <v>0</v>
      </c>
    </row>
    <row r="47" spans="1:10" ht="27.75" customHeight="1">
      <c r="A47" s="24" t="s">
        <v>76</v>
      </c>
      <c r="B47" s="20" t="s">
        <v>77</v>
      </c>
      <c r="C47" s="19" t="s">
        <v>61</v>
      </c>
      <c r="D47" s="21">
        <v>1454.95</v>
      </c>
      <c r="E47" s="22">
        <v>11.34</v>
      </c>
      <c r="F47" s="21">
        <f t="shared" si="11"/>
        <v>16499.13</v>
      </c>
      <c r="G47" s="21">
        <f>D47*80%</f>
        <v>1163.96</v>
      </c>
      <c r="H47" s="23">
        <f t="shared" si="12"/>
        <v>290.99</v>
      </c>
      <c r="I47" s="23"/>
      <c r="J47" s="23">
        <f t="shared" si="7"/>
        <v>0</v>
      </c>
    </row>
    <row r="48" spans="1:10" ht="28.5" customHeight="1">
      <c r="A48" s="24" t="s">
        <v>78</v>
      </c>
      <c r="B48" s="20" t="s">
        <v>79</v>
      </c>
      <c r="C48" s="19" t="s">
        <v>61</v>
      </c>
      <c r="D48" s="21">
        <v>594.28</v>
      </c>
      <c r="E48" s="22">
        <v>12.85</v>
      </c>
      <c r="F48" s="21">
        <f t="shared" si="11"/>
        <v>7636.5</v>
      </c>
      <c r="G48" s="21">
        <f>D48*80%</f>
        <v>475.42399999999998</v>
      </c>
      <c r="H48" s="23">
        <f t="shared" si="12"/>
        <v>118.85599999999999</v>
      </c>
      <c r="I48" s="23"/>
      <c r="J48" s="23">
        <f t="shared" si="7"/>
        <v>0</v>
      </c>
    </row>
    <row r="49" spans="1:11" ht="24.75">
      <c r="A49" s="24" t="s">
        <v>80</v>
      </c>
      <c r="B49" s="20" t="s">
        <v>71</v>
      </c>
      <c r="C49" s="19" t="s">
        <v>35</v>
      </c>
      <c r="D49" s="21">
        <v>18.78</v>
      </c>
      <c r="E49" s="22">
        <v>419.85</v>
      </c>
      <c r="F49" s="21">
        <f t="shared" si="11"/>
        <v>7884.78</v>
      </c>
      <c r="G49" s="21">
        <f>D49*75%</f>
        <v>14.085000000000001</v>
      </c>
      <c r="H49" s="23">
        <f t="shared" si="12"/>
        <v>4.6950000000000003</v>
      </c>
      <c r="I49" s="23"/>
      <c r="J49" s="23">
        <f t="shared" si="7"/>
        <v>0</v>
      </c>
    </row>
    <row r="50" spans="1:11" ht="27.75" customHeight="1">
      <c r="A50" s="24" t="s">
        <v>81</v>
      </c>
      <c r="B50" s="20" t="s">
        <v>82</v>
      </c>
      <c r="C50" s="19" t="s">
        <v>13</v>
      </c>
      <c r="D50" s="21">
        <v>303.42</v>
      </c>
      <c r="E50" s="22">
        <v>93.53</v>
      </c>
      <c r="F50" s="21">
        <f t="shared" si="11"/>
        <v>28378.87</v>
      </c>
      <c r="G50" s="21"/>
      <c r="H50" s="23">
        <f t="shared" si="12"/>
        <v>303.42</v>
      </c>
      <c r="I50" s="23"/>
      <c r="J50" s="23">
        <f t="shared" si="7"/>
        <v>0</v>
      </c>
    </row>
    <row r="51" spans="1:11" ht="36.75">
      <c r="A51" s="24" t="s">
        <v>83</v>
      </c>
      <c r="B51" s="20" t="s">
        <v>84</v>
      </c>
      <c r="C51" s="19" t="s">
        <v>50</v>
      </c>
      <c r="D51" s="21">
        <v>152.19999999999999</v>
      </c>
      <c r="E51" s="22">
        <v>23.19</v>
      </c>
      <c r="F51" s="21">
        <f t="shared" si="11"/>
        <v>3529.52</v>
      </c>
      <c r="G51" s="21">
        <f>D51*100%</f>
        <v>152.19999999999999</v>
      </c>
      <c r="H51" s="22">
        <f t="shared" si="12"/>
        <v>0</v>
      </c>
      <c r="I51" s="22"/>
      <c r="J51" s="22">
        <f t="shared" si="7"/>
        <v>0</v>
      </c>
    </row>
    <row r="52" spans="1:11">
      <c r="A52" s="27"/>
      <c r="B52" s="27"/>
      <c r="C52" s="27"/>
      <c r="D52" s="32"/>
      <c r="E52" s="30" t="s">
        <v>331</v>
      </c>
      <c r="F52" s="30">
        <f>SUM(F37:F51)</f>
        <v>121554.69</v>
      </c>
      <c r="G52" s="30"/>
      <c r="H52" s="30"/>
      <c r="I52" s="30"/>
      <c r="J52" s="30">
        <f>SUM(J37:J51)</f>
        <v>0</v>
      </c>
    </row>
    <row r="53" spans="1:11" ht="24.75" customHeight="1">
      <c r="A53" s="18">
        <v>5</v>
      </c>
      <c r="B53" s="33" t="s">
        <v>85</v>
      </c>
      <c r="C53" s="34"/>
      <c r="D53" s="35"/>
      <c r="E53" s="35"/>
      <c r="F53" s="35"/>
      <c r="G53" s="35"/>
      <c r="H53" s="35"/>
      <c r="I53" s="35"/>
      <c r="J53" s="35"/>
    </row>
    <row r="54" spans="1:11" ht="24.75">
      <c r="A54" s="19" t="s">
        <v>86</v>
      </c>
      <c r="B54" s="20" t="s">
        <v>87</v>
      </c>
      <c r="C54" s="19" t="s">
        <v>13</v>
      </c>
      <c r="D54" s="21">
        <v>790.91</v>
      </c>
      <c r="E54" s="22">
        <v>47.13</v>
      </c>
      <c r="F54" s="21">
        <f>ROUND(E54*D54,2)</f>
        <v>37275.589999999997</v>
      </c>
      <c r="G54" s="21">
        <f>D54*100%</f>
        <v>790.91</v>
      </c>
      <c r="H54" s="22">
        <f>D54-G54</f>
        <v>0</v>
      </c>
      <c r="I54" s="22"/>
      <c r="J54" s="22">
        <f>H54*I54</f>
        <v>0</v>
      </c>
    </row>
    <row r="55" spans="1:11">
      <c r="A55" s="27"/>
      <c r="B55" s="38"/>
      <c r="C55" s="27"/>
      <c r="D55" s="32"/>
      <c r="E55" s="30" t="s">
        <v>331</v>
      </c>
      <c r="F55" s="30">
        <f>SUM(F54)</f>
        <v>37275.589999999997</v>
      </c>
      <c r="G55" s="30"/>
      <c r="H55" s="30"/>
      <c r="I55" s="30"/>
      <c r="J55" s="30">
        <f>SUM(J54)</f>
        <v>0</v>
      </c>
    </row>
    <row r="56" spans="1:11">
      <c r="A56" s="18">
        <v>6</v>
      </c>
      <c r="B56" s="33" t="s">
        <v>88</v>
      </c>
      <c r="C56" s="34"/>
      <c r="D56" s="35"/>
      <c r="E56" s="35"/>
      <c r="F56" s="35"/>
      <c r="G56" s="35"/>
      <c r="H56" s="35"/>
      <c r="I56" s="35"/>
      <c r="J56" s="35"/>
    </row>
    <row r="57" spans="1:11">
      <c r="A57" s="19" t="s">
        <v>89</v>
      </c>
      <c r="B57" s="37" t="s">
        <v>90</v>
      </c>
      <c r="C57" s="19" t="s">
        <v>13</v>
      </c>
      <c r="D57" s="21">
        <v>194.49</v>
      </c>
      <c r="E57" s="22">
        <v>9.41</v>
      </c>
      <c r="F57" s="21">
        <f>ROUND(E57*D57,2)</f>
        <v>1830.15</v>
      </c>
      <c r="G57" s="21">
        <f>D57*100%</f>
        <v>194.49</v>
      </c>
      <c r="H57" s="22">
        <f>D57-G57</f>
        <v>0</v>
      </c>
      <c r="I57" s="22"/>
      <c r="J57" s="22">
        <f t="shared" ref="J57:J59" si="13">H57*I57</f>
        <v>0</v>
      </c>
    </row>
    <row r="58" spans="1:11">
      <c r="A58" s="19" t="s">
        <v>91</v>
      </c>
      <c r="B58" s="37" t="s">
        <v>92</v>
      </c>
      <c r="C58" s="19" t="s">
        <v>13</v>
      </c>
      <c r="D58" s="21">
        <v>1.6</v>
      </c>
      <c r="E58" s="22">
        <v>80.819999999999993</v>
      </c>
      <c r="F58" s="21">
        <f>ROUND(E58*D58,2)</f>
        <v>129.31</v>
      </c>
      <c r="G58" s="21"/>
      <c r="H58" s="23">
        <f>D58-G58</f>
        <v>1.6</v>
      </c>
      <c r="I58" s="23"/>
      <c r="J58" s="23">
        <f t="shared" si="13"/>
        <v>0</v>
      </c>
    </row>
    <row r="59" spans="1:11" ht="37.5" customHeight="1">
      <c r="A59" s="19" t="s">
        <v>93</v>
      </c>
      <c r="B59" s="20" t="s">
        <v>94</v>
      </c>
      <c r="C59" s="19" t="s">
        <v>13</v>
      </c>
      <c r="D59" s="21">
        <v>1.6</v>
      </c>
      <c r="E59" s="22">
        <v>42.2</v>
      </c>
      <c r="F59" s="21">
        <f>ROUND(E59*D59,2)</f>
        <v>67.52</v>
      </c>
      <c r="G59" s="21"/>
      <c r="H59" s="23">
        <f>D59-G59</f>
        <v>1.6</v>
      </c>
      <c r="I59" s="23"/>
      <c r="J59" s="23">
        <f t="shared" si="13"/>
        <v>0</v>
      </c>
    </row>
    <row r="60" spans="1:11">
      <c r="A60" s="27"/>
      <c r="B60" s="27"/>
      <c r="C60" s="27"/>
      <c r="D60" s="32"/>
      <c r="E60" s="30" t="s">
        <v>331</v>
      </c>
      <c r="F60" s="30">
        <f>SUM(F57:F59)</f>
        <v>2026.98</v>
      </c>
      <c r="G60" s="30"/>
      <c r="H60" s="30"/>
      <c r="I60" s="30"/>
      <c r="J60" s="30">
        <f>SUM(J57:J59)</f>
        <v>0</v>
      </c>
    </row>
    <row r="61" spans="1:11">
      <c r="A61" s="18">
        <v>7</v>
      </c>
      <c r="B61" s="33" t="s">
        <v>95</v>
      </c>
      <c r="C61" s="34"/>
      <c r="D61" s="35"/>
      <c r="E61" s="35"/>
      <c r="F61" s="35"/>
      <c r="G61" s="35"/>
      <c r="H61" s="35"/>
      <c r="I61" s="35"/>
      <c r="J61" s="35"/>
    </row>
    <row r="62" spans="1:11">
      <c r="A62" s="27"/>
      <c r="B62" s="38" t="s">
        <v>96</v>
      </c>
      <c r="C62" s="27"/>
      <c r="D62" s="32"/>
      <c r="E62" s="32"/>
      <c r="F62" s="21"/>
      <c r="G62" s="21"/>
      <c r="H62" s="23"/>
      <c r="I62" s="23"/>
      <c r="J62" s="23"/>
    </row>
    <row r="63" spans="1:11" ht="28.5" customHeight="1">
      <c r="A63" s="19" t="s">
        <v>97</v>
      </c>
      <c r="B63" s="20" t="s">
        <v>98</v>
      </c>
      <c r="C63" s="19" t="s">
        <v>13</v>
      </c>
      <c r="D63" s="21">
        <v>234.35</v>
      </c>
      <c r="E63" s="22">
        <v>38.39</v>
      </c>
      <c r="F63" s="21">
        <f>ROUND(E63*D63,2)</f>
        <v>8996.7000000000007</v>
      </c>
      <c r="G63" s="21"/>
      <c r="H63" s="23">
        <f t="shared" ref="H63:H83" si="14">D63-G63</f>
        <v>234.35</v>
      </c>
      <c r="I63" s="23"/>
      <c r="J63" s="23">
        <f t="shared" ref="J63:J83" si="15">H63*I63</f>
        <v>0</v>
      </c>
    </row>
    <row r="64" spans="1:11" ht="32.25" customHeight="1">
      <c r="A64" s="19" t="s">
        <v>99</v>
      </c>
      <c r="B64" s="20" t="s">
        <v>100</v>
      </c>
      <c r="C64" s="19" t="s">
        <v>13</v>
      </c>
      <c r="D64" s="21">
        <v>234.35</v>
      </c>
      <c r="E64" s="22">
        <v>9.84</v>
      </c>
      <c r="F64" s="21">
        <f>ROUND(E64*D64,2)</f>
        <v>2306</v>
      </c>
      <c r="G64" s="21"/>
      <c r="H64" s="23">
        <f t="shared" si="14"/>
        <v>234.35</v>
      </c>
      <c r="I64" s="23"/>
      <c r="J64" s="23">
        <f t="shared" si="15"/>
        <v>0</v>
      </c>
      <c r="K64" s="72"/>
    </row>
    <row r="65" spans="1:11" ht="18.75" customHeight="1">
      <c r="A65" s="19" t="s">
        <v>101</v>
      </c>
      <c r="B65" s="20" t="s">
        <v>102</v>
      </c>
      <c r="C65" s="19" t="s">
        <v>13</v>
      </c>
      <c r="D65" s="21">
        <v>234.35</v>
      </c>
      <c r="E65" s="22">
        <v>44.18</v>
      </c>
      <c r="F65" s="21">
        <f>ROUND(E65*D65,2)</f>
        <v>10353.58</v>
      </c>
      <c r="G65" s="21"/>
      <c r="H65" s="23">
        <f t="shared" si="14"/>
        <v>234.35</v>
      </c>
      <c r="I65" s="23"/>
      <c r="J65" s="23">
        <f t="shared" si="15"/>
        <v>0</v>
      </c>
    </row>
    <row r="66" spans="1:11" ht="32.25" customHeight="1">
      <c r="A66" s="19" t="s">
        <v>103</v>
      </c>
      <c r="B66" s="20" t="s">
        <v>104</v>
      </c>
      <c r="C66" s="19" t="s">
        <v>50</v>
      </c>
      <c r="D66" s="21">
        <v>204.25</v>
      </c>
      <c r="E66" s="22">
        <v>8.6</v>
      </c>
      <c r="F66" s="21">
        <f>ROUND(E66*D66,2)</f>
        <v>1756.55</v>
      </c>
      <c r="G66" s="21"/>
      <c r="H66" s="23">
        <f t="shared" si="14"/>
        <v>204.25</v>
      </c>
      <c r="I66" s="23"/>
      <c r="J66" s="23">
        <f t="shared" si="15"/>
        <v>0</v>
      </c>
    </row>
    <row r="67" spans="1:11">
      <c r="A67" s="19" t="s">
        <v>105</v>
      </c>
      <c r="B67" s="37" t="s">
        <v>106</v>
      </c>
      <c r="C67" s="19" t="s">
        <v>50</v>
      </c>
      <c r="D67" s="21">
        <v>27.45</v>
      </c>
      <c r="E67" s="22">
        <v>120.71</v>
      </c>
      <c r="F67" s="21">
        <f>ROUND(E67*D67,2)</f>
        <v>3313.49</v>
      </c>
      <c r="G67" s="21"/>
      <c r="H67" s="23">
        <f t="shared" si="14"/>
        <v>27.45</v>
      </c>
      <c r="I67" s="23"/>
      <c r="J67" s="23">
        <f t="shared" si="15"/>
        <v>0</v>
      </c>
    </row>
    <row r="68" spans="1:11">
      <c r="A68" s="27"/>
      <c r="B68" s="38" t="s">
        <v>107</v>
      </c>
      <c r="C68" s="27"/>
      <c r="D68" s="32"/>
      <c r="E68" s="39"/>
      <c r="F68" s="21"/>
      <c r="G68" s="21"/>
      <c r="H68" s="23"/>
      <c r="I68" s="23"/>
      <c r="J68" s="23"/>
      <c r="K68" s="72"/>
    </row>
    <row r="69" spans="1:11" ht="29.25" customHeight="1">
      <c r="A69" s="19" t="s">
        <v>108</v>
      </c>
      <c r="B69" s="20" t="s">
        <v>109</v>
      </c>
      <c r="C69" s="19" t="s">
        <v>13</v>
      </c>
      <c r="D69" s="21">
        <v>678.77</v>
      </c>
      <c r="E69" s="22">
        <v>3.23</v>
      </c>
      <c r="F69" s="21">
        <f t="shared" ref="F69:F76" si="16">ROUND(E69*D69,2)</f>
        <v>2192.4299999999998</v>
      </c>
      <c r="G69" s="21">
        <f>D69*70%</f>
        <v>475.13899999999995</v>
      </c>
      <c r="H69" s="23">
        <f t="shared" si="14"/>
        <v>203.63100000000003</v>
      </c>
      <c r="I69" s="23"/>
      <c r="J69" s="23">
        <f t="shared" si="15"/>
        <v>0</v>
      </c>
    </row>
    <row r="70" spans="1:11" ht="31.5" customHeight="1">
      <c r="A70" s="19" t="s">
        <v>110</v>
      </c>
      <c r="B70" s="20" t="s">
        <v>111</v>
      </c>
      <c r="C70" s="19" t="s">
        <v>13</v>
      </c>
      <c r="D70" s="21">
        <v>899.04</v>
      </c>
      <c r="E70" s="22">
        <v>3.68</v>
      </c>
      <c r="F70" s="21">
        <f t="shared" si="16"/>
        <v>3308.47</v>
      </c>
      <c r="G70" s="21">
        <f>D70*70%</f>
        <v>629.32799999999997</v>
      </c>
      <c r="H70" s="23">
        <f t="shared" si="14"/>
        <v>269.71199999999999</v>
      </c>
      <c r="I70" s="23"/>
      <c r="J70" s="23">
        <f t="shared" si="15"/>
        <v>0</v>
      </c>
    </row>
    <row r="71" spans="1:11" ht="32.25" customHeight="1">
      <c r="A71" s="19" t="s">
        <v>112</v>
      </c>
      <c r="B71" s="20" t="s">
        <v>113</v>
      </c>
      <c r="C71" s="19" t="s">
        <v>13</v>
      </c>
      <c r="D71" s="21">
        <v>1577.81</v>
      </c>
      <c r="E71" s="22">
        <v>25.15</v>
      </c>
      <c r="F71" s="21">
        <f t="shared" si="16"/>
        <v>39681.919999999998</v>
      </c>
      <c r="G71" s="21"/>
      <c r="H71" s="23">
        <f t="shared" si="14"/>
        <v>1577.81</v>
      </c>
      <c r="I71" s="23"/>
      <c r="J71" s="23">
        <f t="shared" si="15"/>
        <v>0</v>
      </c>
    </row>
    <row r="72" spans="1:11" ht="24.75">
      <c r="A72" s="19" t="s">
        <v>114</v>
      </c>
      <c r="B72" s="20" t="s">
        <v>115</v>
      </c>
      <c r="C72" s="19" t="s">
        <v>13</v>
      </c>
      <c r="D72" s="21">
        <v>219.18</v>
      </c>
      <c r="E72" s="22">
        <v>51.19</v>
      </c>
      <c r="F72" s="21">
        <f t="shared" si="16"/>
        <v>11219.82</v>
      </c>
      <c r="G72" s="21"/>
      <c r="H72" s="23">
        <f t="shared" si="14"/>
        <v>219.18</v>
      </c>
      <c r="I72" s="23"/>
      <c r="J72" s="23">
        <f t="shared" si="15"/>
        <v>0</v>
      </c>
    </row>
    <row r="73" spans="1:11" ht="30.75" customHeight="1">
      <c r="A73" s="19" t="s">
        <v>116</v>
      </c>
      <c r="B73" s="20" t="s">
        <v>117</v>
      </c>
      <c r="C73" s="19" t="s">
        <v>13</v>
      </c>
      <c r="D73" s="21">
        <v>679.86</v>
      </c>
      <c r="E73" s="22">
        <v>11.62</v>
      </c>
      <c r="F73" s="21">
        <f t="shared" si="16"/>
        <v>7899.97</v>
      </c>
      <c r="G73" s="21"/>
      <c r="H73" s="23">
        <f t="shared" si="14"/>
        <v>679.86</v>
      </c>
      <c r="I73" s="23"/>
      <c r="J73" s="23">
        <f t="shared" si="15"/>
        <v>0</v>
      </c>
    </row>
    <row r="74" spans="1:11">
      <c r="A74" s="19" t="s">
        <v>118</v>
      </c>
      <c r="B74" s="37" t="s">
        <v>119</v>
      </c>
      <c r="C74" s="19" t="s">
        <v>13</v>
      </c>
      <c r="D74" s="21">
        <v>679.86</v>
      </c>
      <c r="E74" s="22">
        <v>10.15</v>
      </c>
      <c r="F74" s="21">
        <f t="shared" si="16"/>
        <v>6900.58</v>
      </c>
      <c r="G74" s="21"/>
      <c r="H74" s="23">
        <f t="shared" si="14"/>
        <v>679.86</v>
      </c>
      <c r="I74" s="23"/>
      <c r="J74" s="23">
        <f t="shared" si="15"/>
        <v>0</v>
      </c>
    </row>
    <row r="75" spans="1:11">
      <c r="A75" s="19" t="s">
        <v>120</v>
      </c>
      <c r="B75" s="37" t="s">
        <v>121</v>
      </c>
      <c r="C75" s="19" t="s">
        <v>50</v>
      </c>
      <c r="D75" s="21">
        <v>33.75</v>
      </c>
      <c r="E75" s="22">
        <v>120.71</v>
      </c>
      <c r="F75" s="21">
        <f t="shared" si="16"/>
        <v>4073.96</v>
      </c>
      <c r="G75" s="21"/>
      <c r="H75" s="23">
        <f t="shared" si="14"/>
        <v>33.75</v>
      </c>
      <c r="I75" s="23"/>
      <c r="J75" s="23">
        <f t="shared" si="15"/>
        <v>0</v>
      </c>
    </row>
    <row r="76" spans="1:11">
      <c r="A76" s="19" t="s">
        <v>122</v>
      </c>
      <c r="B76" s="37" t="s">
        <v>123</v>
      </c>
      <c r="C76" s="19" t="s">
        <v>13</v>
      </c>
      <c r="D76" s="21">
        <v>690.13</v>
      </c>
      <c r="E76" s="22">
        <v>11.61</v>
      </c>
      <c r="F76" s="21">
        <f t="shared" si="16"/>
        <v>8012.41</v>
      </c>
      <c r="G76" s="21"/>
      <c r="H76" s="23">
        <f t="shared" si="14"/>
        <v>690.13</v>
      </c>
      <c r="I76" s="23"/>
      <c r="J76" s="23">
        <f t="shared" si="15"/>
        <v>0</v>
      </c>
    </row>
    <row r="77" spans="1:11">
      <c r="A77" s="27"/>
      <c r="B77" s="38" t="s">
        <v>124</v>
      </c>
      <c r="C77" s="27"/>
      <c r="D77" s="32"/>
      <c r="E77" s="39"/>
      <c r="F77" s="21"/>
      <c r="G77" s="21"/>
      <c r="H77" s="23"/>
      <c r="I77" s="23"/>
      <c r="J77" s="23">
        <f t="shared" si="15"/>
        <v>0</v>
      </c>
    </row>
    <row r="78" spans="1:11" ht="24" customHeight="1">
      <c r="A78" s="19" t="s">
        <v>125</v>
      </c>
      <c r="B78" s="20" t="s">
        <v>126</v>
      </c>
      <c r="C78" s="19" t="s">
        <v>13</v>
      </c>
      <c r="D78" s="21">
        <v>285.93</v>
      </c>
      <c r="E78" s="22">
        <v>7.58</v>
      </c>
      <c r="F78" s="21">
        <f t="shared" ref="F78:F83" si="17">ROUND(E78*D78,2)</f>
        <v>2167.35</v>
      </c>
      <c r="G78" s="21"/>
      <c r="H78" s="23">
        <f t="shared" si="14"/>
        <v>285.93</v>
      </c>
      <c r="I78" s="23"/>
      <c r="J78" s="23">
        <f t="shared" si="15"/>
        <v>0</v>
      </c>
    </row>
    <row r="79" spans="1:11" ht="30.75" customHeight="1">
      <c r="A79" s="19" t="s">
        <v>127</v>
      </c>
      <c r="B79" s="20" t="s">
        <v>128</v>
      </c>
      <c r="C79" s="19" t="s">
        <v>13</v>
      </c>
      <c r="D79" s="21">
        <v>285.93</v>
      </c>
      <c r="E79" s="22">
        <v>25.15</v>
      </c>
      <c r="F79" s="21">
        <f t="shared" si="17"/>
        <v>7191.14</v>
      </c>
      <c r="G79" s="21"/>
      <c r="H79" s="23">
        <f t="shared" si="14"/>
        <v>285.93</v>
      </c>
      <c r="I79" s="23"/>
      <c r="J79" s="23">
        <f t="shared" si="15"/>
        <v>0</v>
      </c>
    </row>
    <row r="80" spans="1:11" ht="24.75">
      <c r="A80" s="19" t="s">
        <v>129</v>
      </c>
      <c r="B80" s="20" t="s">
        <v>130</v>
      </c>
      <c r="C80" s="19" t="s">
        <v>13</v>
      </c>
      <c r="D80" s="21">
        <v>257.39999999999998</v>
      </c>
      <c r="E80" s="22">
        <v>21.25</v>
      </c>
      <c r="F80" s="21">
        <f t="shared" si="17"/>
        <v>5469.75</v>
      </c>
      <c r="G80" s="21"/>
      <c r="H80" s="23">
        <f t="shared" si="14"/>
        <v>257.39999999999998</v>
      </c>
      <c r="I80" s="23"/>
      <c r="J80" s="23">
        <f t="shared" si="15"/>
        <v>0</v>
      </c>
    </row>
    <row r="81" spans="1:10">
      <c r="A81" s="19" t="s">
        <v>131</v>
      </c>
      <c r="B81" s="37" t="s">
        <v>132</v>
      </c>
      <c r="C81" s="19" t="s">
        <v>13</v>
      </c>
      <c r="D81" s="21">
        <v>257.39999999999998</v>
      </c>
      <c r="E81" s="22">
        <v>11.66</v>
      </c>
      <c r="F81" s="21">
        <f t="shared" si="17"/>
        <v>3001.28</v>
      </c>
      <c r="G81" s="21"/>
      <c r="H81" s="23">
        <f t="shared" si="14"/>
        <v>257.39999999999998</v>
      </c>
      <c r="I81" s="23"/>
      <c r="J81" s="23">
        <f t="shared" si="15"/>
        <v>0</v>
      </c>
    </row>
    <row r="82" spans="1:10">
      <c r="A82" s="19" t="s">
        <v>133</v>
      </c>
      <c r="B82" s="37" t="s">
        <v>134</v>
      </c>
      <c r="C82" s="19" t="s">
        <v>13</v>
      </c>
      <c r="D82" s="21">
        <v>35.21</v>
      </c>
      <c r="E82" s="22">
        <v>12.4</v>
      </c>
      <c r="F82" s="21">
        <f t="shared" si="17"/>
        <v>436.6</v>
      </c>
      <c r="G82" s="21"/>
      <c r="H82" s="23">
        <f t="shared" si="14"/>
        <v>35.21</v>
      </c>
      <c r="I82" s="23"/>
      <c r="J82" s="23">
        <f t="shared" si="15"/>
        <v>0</v>
      </c>
    </row>
    <row r="83" spans="1:10">
      <c r="A83" s="19" t="s">
        <v>135</v>
      </c>
      <c r="B83" s="37" t="s">
        <v>136</v>
      </c>
      <c r="C83" s="19" t="s">
        <v>13</v>
      </c>
      <c r="D83" s="21">
        <v>6.68</v>
      </c>
      <c r="E83" s="22">
        <v>33.46</v>
      </c>
      <c r="F83" s="21">
        <f t="shared" si="17"/>
        <v>223.51</v>
      </c>
      <c r="G83" s="21"/>
      <c r="H83" s="23">
        <f t="shared" si="14"/>
        <v>6.68</v>
      </c>
      <c r="I83" s="23"/>
      <c r="J83" s="23">
        <f t="shared" si="15"/>
        <v>0</v>
      </c>
    </row>
    <row r="84" spans="1:10">
      <c r="A84" s="19"/>
      <c r="B84" s="37"/>
      <c r="C84" s="19"/>
      <c r="D84" s="21"/>
      <c r="E84" s="30" t="s">
        <v>331</v>
      </c>
      <c r="F84" s="30">
        <f>SUM(F63:F83)</f>
        <v>128505.51000000001</v>
      </c>
      <c r="G84" s="30"/>
      <c r="H84" s="30"/>
      <c r="I84" s="30"/>
      <c r="J84" s="30">
        <f>SUM(J63:J83)</f>
        <v>0</v>
      </c>
    </row>
    <row r="85" spans="1:10">
      <c r="A85" s="18">
        <v>8</v>
      </c>
      <c r="B85" s="33" t="s">
        <v>137</v>
      </c>
      <c r="C85" s="18"/>
      <c r="D85" s="40"/>
      <c r="E85" s="40"/>
      <c r="F85" s="35"/>
      <c r="G85" s="35"/>
      <c r="H85" s="35"/>
      <c r="I85" s="35"/>
      <c r="J85" s="35"/>
    </row>
    <row r="86" spans="1:10">
      <c r="A86" s="27"/>
      <c r="B86" s="38" t="s">
        <v>138</v>
      </c>
      <c r="C86" s="27"/>
      <c r="D86" s="32"/>
      <c r="E86" s="32"/>
      <c r="F86" s="21"/>
      <c r="G86" s="21"/>
      <c r="H86" s="23"/>
      <c r="I86" s="23"/>
      <c r="J86" s="23">
        <f t="shared" ref="J86:J104" si="18">H86*I86</f>
        <v>0</v>
      </c>
    </row>
    <row r="87" spans="1:10" ht="25.5" customHeight="1">
      <c r="A87" s="19" t="s">
        <v>139</v>
      </c>
      <c r="B87" s="20" t="s">
        <v>140</v>
      </c>
      <c r="C87" s="19" t="s">
        <v>18</v>
      </c>
      <c r="D87" s="21">
        <v>6</v>
      </c>
      <c r="E87" s="22">
        <v>540.49</v>
      </c>
      <c r="F87" s="21">
        <f>ROUND(E87*D87,2)</f>
        <v>3242.94</v>
      </c>
      <c r="G87" s="21"/>
      <c r="H87" s="23">
        <f t="shared" ref="H87:H104" si="19">D87-G87</f>
        <v>6</v>
      </c>
      <c r="I87" s="23"/>
      <c r="J87" s="23">
        <f t="shared" si="18"/>
        <v>0</v>
      </c>
    </row>
    <row r="88" spans="1:10" ht="27" customHeight="1">
      <c r="A88" s="19" t="s">
        <v>141</v>
      </c>
      <c r="B88" s="20" t="s">
        <v>142</v>
      </c>
      <c r="C88" s="19" t="s">
        <v>18</v>
      </c>
      <c r="D88" s="21">
        <v>12</v>
      </c>
      <c r="E88" s="22">
        <v>600.78</v>
      </c>
      <c r="F88" s="21">
        <f>ROUND(E88*D88,2)</f>
        <v>7209.36</v>
      </c>
      <c r="G88" s="21"/>
      <c r="H88" s="23">
        <f t="shared" si="19"/>
        <v>12</v>
      </c>
      <c r="I88" s="23"/>
      <c r="J88" s="23">
        <f t="shared" si="18"/>
        <v>0</v>
      </c>
    </row>
    <row r="89" spans="1:10" ht="27" customHeight="1">
      <c r="A89" s="19" t="s">
        <v>143</v>
      </c>
      <c r="B89" s="20" t="s">
        <v>144</v>
      </c>
      <c r="C89" s="19" t="s">
        <v>18</v>
      </c>
      <c r="D89" s="21">
        <v>1</v>
      </c>
      <c r="E89" s="22">
        <v>497.45</v>
      </c>
      <c r="F89" s="21">
        <f>ROUND(E89*D89,2)</f>
        <v>497.45</v>
      </c>
      <c r="G89" s="21"/>
      <c r="H89" s="23">
        <f t="shared" si="19"/>
        <v>1</v>
      </c>
      <c r="I89" s="23"/>
      <c r="J89" s="23">
        <f t="shared" si="18"/>
        <v>0</v>
      </c>
    </row>
    <row r="90" spans="1:10" ht="24.75">
      <c r="A90" s="19" t="s">
        <v>145</v>
      </c>
      <c r="B90" s="20" t="s">
        <v>146</v>
      </c>
      <c r="C90" s="19" t="s">
        <v>18</v>
      </c>
      <c r="D90" s="21">
        <v>19</v>
      </c>
      <c r="E90" s="22">
        <v>100.74</v>
      </c>
      <c r="F90" s="21">
        <f>ROUND(E90*D90,2)</f>
        <v>1914.06</v>
      </c>
      <c r="G90" s="21"/>
      <c r="H90" s="23">
        <f t="shared" si="19"/>
        <v>19</v>
      </c>
      <c r="I90" s="23"/>
      <c r="J90" s="23">
        <f t="shared" si="18"/>
        <v>0</v>
      </c>
    </row>
    <row r="91" spans="1:10" ht="33.75" customHeight="1">
      <c r="A91" s="19" t="s">
        <v>147</v>
      </c>
      <c r="B91" s="20" t="s">
        <v>148</v>
      </c>
      <c r="C91" s="19" t="s">
        <v>18</v>
      </c>
      <c r="D91" s="21">
        <v>1</v>
      </c>
      <c r="E91" s="22">
        <v>588.19000000000005</v>
      </c>
      <c r="F91" s="21">
        <f>ROUND(E91*D91,2)</f>
        <v>588.19000000000005</v>
      </c>
      <c r="G91" s="21"/>
      <c r="H91" s="23">
        <f t="shared" si="19"/>
        <v>1</v>
      </c>
      <c r="I91" s="23"/>
      <c r="J91" s="23">
        <f t="shared" si="18"/>
        <v>0</v>
      </c>
    </row>
    <row r="92" spans="1:10" ht="33" customHeight="1">
      <c r="A92" s="19" t="s">
        <v>149</v>
      </c>
      <c r="B92" s="20" t="s">
        <v>150</v>
      </c>
      <c r="C92" s="19" t="s">
        <v>18</v>
      </c>
      <c r="D92" s="21">
        <v>1</v>
      </c>
      <c r="E92" s="22">
        <v>806.45</v>
      </c>
      <c r="F92" s="21">
        <f>ROUND(E92*D92,2)</f>
        <v>806.45</v>
      </c>
      <c r="G92" s="21"/>
      <c r="H92" s="23">
        <f t="shared" si="19"/>
        <v>1</v>
      </c>
      <c r="I92" s="23"/>
      <c r="J92" s="23">
        <f t="shared" si="18"/>
        <v>0</v>
      </c>
    </row>
    <row r="93" spans="1:10" ht="44.25" customHeight="1">
      <c r="A93" s="19" t="s">
        <v>151</v>
      </c>
      <c r="B93" s="20" t="s">
        <v>152</v>
      </c>
      <c r="C93" s="19" t="s">
        <v>18</v>
      </c>
      <c r="D93" s="21">
        <v>1</v>
      </c>
      <c r="E93" s="22">
        <v>559.19000000000005</v>
      </c>
      <c r="F93" s="21">
        <f>ROUND(E93*D93,2)</f>
        <v>559.19000000000005</v>
      </c>
      <c r="G93" s="21"/>
      <c r="H93" s="23">
        <f t="shared" si="19"/>
        <v>1</v>
      </c>
      <c r="I93" s="23"/>
      <c r="J93" s="23">
        <f t="shared" si="18"/>
        <v>0</v>
      </c>
    </row>
    <row r="94" spans="1:10" ht="33" customHeight="1">
      <c r="A94" s="19" t="s">
        <v>153</v>
      </c>
      <c r="B94" s="20" t="s">
        <v>154</v>
      </c>
      <c r="C94" s="19" t="s">
        <v>13</v>
      </c>
      <c r="D94" s="21">
        <v>122.85</v>
      </c>
      <c r="E94" s="22">
        <v>21.89</v>
      </c>
      <c r="F94" s="21">
        <f>ROUND(E94*D94,2)</f>
        <v>2689.19</v>
      </c>
      <c r="G94" s="21"/>
      <c r="H94" s="23">
        <f t="shared" si="19"/>
        <v>122.85</v>
      </c>
      <c r="I94" s="23"/>
      <c r="J94" s="23">
        <f t="shared" si="18"/>
        <v>0</v>
      </c>
    </row>
    <row r="95" spans="1:10">
      <c r="A95" s="27"/>
      <c r="B95" s="38" t="s">
        <v>155</v>
      </c>
      <c r="C95" s="27"/>
      <c r="D95" s="32"/>
      <c r="E95" s="39"/>
      <c r="F95" s="21"/>
      <c r="G95" s="21"/>
      <c r="H95" s="23"/>
      <c r="I95" s="23"/>
      <c r="J95" s="23"/>
    </row>
    <row r="96" spans="1:10">
      <c r="A96" s="19" t="s">
        <v>156</v>
      </c>
      <c r="B96" s="37" t="s">
        <v>157</v>
      </c>
      <c r="C96" s="19" t="s">
        <v>13</v>
      </c>
      <c r="D96" s="21">
        <v>28.36</v>
      </c>
      <c r="E96" s="22">
        <v>774.3</v>
      </c>
      <c r="F96" s="21">
        <f>ROUND(E96*D96,2)</f>
        <v>21959.15</v>
      </c>
      <c r="G96" s="21"/>
      <c r="H96" s="23">
        <f t="shared" si="19"/>
        <v>28.36</v>
      </c>
      <c r="I96" s="23"/>
      <c r="J96" s="23">
        <f t="shared" si="18"/>
        <v>0</v>
      </c>
    </row>
    <row r="97" spans="1:10">
      <c r="A97" s="19" t="s">
        <v>158</v>
      </c>
      <c r="B97" s="37" t="s">
        <v>159</v>
      </c>
      <c r="C97" s="19" t="s">
        <v>13</v>
      </c>
      <c r="D97" s="21">
        <v>1.6</v>
      </c>
      <c r="E97" s="22">
        <v>532.14</v>
      </c>
      <c r="F97" s="21">
        <f>ROUND(E97*D97,2)</f>
        <v>851.42</v>
      </c>
      <c r="G97" s="21"/>
      <c r="H97" s="23">
        <f t="shared" si="19"/>
        <v>1.6</v>
      </c>
      <c r="I97" s="23"/>
      <c r="J97" s="23">
        <f t="shared" si="18"/>
        <v>0</v>
      </c>
    </row>
    <row r="98" spans="1:10" ht="24.75">
      <c r="A98" s="19" t="s">
        <v>160</v>
      </c>
      <c r="B98" s="20" t="s">
        <v>161</v>
      </c>
      <c r="C98" s="19" t="s">
        <v>13</v>
      </c>
      <c r="D98" s="21">
        <v>12.43</v>
      </c>
      <c r="E98" s="22">
        <v>997.83</v>
      </c>
      <c r="F98" s="21">
        <f>ROUND(E98*D98,2)</f>
        <v>12403.03</v>
      </c>
      <c r="G98" s="21"/>
      <c r="H98" s="23">
        <f t="shared" si="19"/>
        <v>12.43</v>
      </c>
      <c r="I98" s="23"/>
      <c r="J98" s="23">
        <f t="shared" si="18"/>
        <v>0</v>
      </c>
    </row>
    <row r="99" spans="1:10">
      <c r="A99" s="19" t="s">
        <v>162</v>
      </c>
      <c r="B99" s="37" t="s">
        <v>163</v>
      </c>
      <c r="C99" s="19" t="s">
        <v>18</v>
      </c>
      <c r="D99" s="21">
        <v>3</v>
      </c>
      <c r="E99" s="22">
        <v>297.99</v>
      </c>
      <c r="F99" s="21">
        <f>ROUND(E99*D99,2)</f>
        <v>893.97</v>
      </c>
      <c r="G99" s="21"/>
      <c r="H99" s="23">
        <f t="shared" si="19"/>
        <v>3</v>
      </c>
      <c r="I99" s="23"/>
      <c r="J99" s="23">
        <f t="shared" si="18"/>
        <v>0</v>
      </c>
    </row>
    <row r="100" spans="1:10">
      <c r="A100" s="27"/>
      <c r="B100" s="38" t="s">
        <v>164</v>
      </c>
      <c r="C100" s="27"/>
      <c r="D100" s="32"/>
      <c r="E100" s="39"/>
      <c r="F100" s="21"/>
      <c r="G100" s="21"/>
      <c r="H100" s="23"/>
      <c r="I100" s="23"/>
      <c r="J100" s="23"/>
    </row>
    <row r="101" spans="1:10">
      <c r="A101" s="19" t="s">
        <v>165</v>
      </c>
      <c r="B101" s="37" t="s">
        <v>345</v>
      </c>
      <c r="C101" s="19" t="s">
        <v>13</v>
      </c>
      <c r="D101" s="21">
        <v>17.43</v>
      </c>
      <c r="E101" s="22">
        <v>233.51</v>
      </c>
      <c r="F101" s="21">
        <f>ROUND(E101*D101,2)</f>
        <v>4070.08</v>
      </c>
      <c r="G101" s="21"/>
      <c r="H101" s="23">
        <f t="shared" si="19"/>
        <v>17.43</v>
      </c>
      <c r="I101" s="23"/>
      <c r="J101" s="23">
        <f t="shared" si="18"/>
        <v>0</v>
      </c>
    </row>
    <row r="102" spans="1:10">
      <c r="A102" s="19"/>
      <c r="B102" s="37" t="s">
        <v>346</v>
      </c>
      <c r="C102" s="19" t="s">
        <v>13</v>
      </c>
      <c r="D102" s="21">
        <v>17.43</v>
      </c>
      <c r="E102" s="22">
        <v>605.79999999999995</v>
      </c>
      <c r="F102" s="21">
        <f>ROUND(E102*D102,2)</f>
        <v>10559.09</v>
      </c>
      <c r="G102" s="21"/>
      <c r="H102" s="23">
        <f>H101</f>
        <v>17.43</v>
      </c>
      <c r="I102" s="23"/>
      <c r="J102" s="23">
        <f t="shared" si="18"/>
        <v>0</v>
      </c>
    </row>
    <row r="103" spans="1:10">
      <c r="A103" s="19" t="s">
        <v>166</v>
      </c>
      <c r="B103" s="37" t="s">
        <v>167</v>
      </c>
      <c r="C103" s="19" t="s">
        <v>13</v>
      </c>
      <c r="D103" s="21">
        <v>29.24</v>
      </c>
      <c r="E103" s="22">
        <v>92.46</v>
      </c>
      <c r="F103" s="21">
        <f>ROUND(E103*D103,2)</f>
        <v>2703.53</v>
      </c>
      <c r="G103" s="21"/>
      <c r="H103" s="23">
        <f t="shared" si="19"/>
        <v>29.24</v>
      </c>
      <c r="I103" s="23"/>
      <c r="J103" s="23">
        <f t="shared" si="18"/>
        <v>0</v>
      </c>
    </row>
    <row r="104" spans="1:10">
      <c r="A104" s="19" t="s">
        <v>168</v>
      </c>
      <c r="B104" s="37" t="s">
        <v>169</v>
      </c>
      <c r="C104" s="19" t="s">
        <v>13</v>
      </c>
      <c r="D104" s="21">
        <v>2.84</v>
      </c>
      <c r="E104" s="22">
        <v>265</v>
      </c>
      <c r="F104" s="21">
        <f>ROUND(E104*D104,2)</f>
        <v>752.6</v>
      </c>
      <c r="G104" s="21"/>
      <c r="H104" s="23">
        <f t="shared" si="19"/>
        <v>2.84</v>
      </c>
      <c r="I104" s="23"/>
      <c r="J104" s="23">
        <f t="shared" si="18"/>
        <v>0</v>
      </c>
    </row>
    <row r="105" spans="1:10">
      <c r="A105" s="27"/>
      <c r="B105" s="27"/>
      <c r="C105" s="27"/>
      <c r="D105" s="32"/>
      <c r="E105" s="30" t="s">
        <v>331</v>
      </c>
      <c r="F105" s="30">
        <f>SUM(F87:F104)</f>
        <v>71699.700000000012</v>
      </c>
      <c r="G105" s="30"/>
      <c r="H105" s="30"/>
      <c r="I105" s="30"/>
      <c r="J105" s="30">
        <f>SUM(J87:J104)</f>
        <v>0</v>
      </c>
    </row>
    <row r="106" spans="1:10">
      <c r="A106" s="18">
        <v>9</v>
      </c>
      <c r="B106" s="33" t="s">
        <v>170</v>
      </c>
      <c r="C106" s="34"/>
      <c r="D106" s="35"/>
      <c r="E106" s="35"/>
      <c r="F106" s="35"/>
      <c r="G106" s="35"/>
      <c r="H106" s="35"/>
      <c r="I106" s="35"/>
      <c r="J106" s="35"/>
    </row>
    <row r="107" spans="1:10">
      <c r="A107" s="19" t="s">
        <v>171</v>
      </c>
      <c r="B107" s="37" t="s">
        <v>172</v>
      </c>
      <c r="C107" s="19" t="s">
        <v>173</v>
      </c>
      <c r="D107" s="21">
        <v>1</v>
      </c>
      <c r="E107" s="41">
        <v>4922.1099999999997</v>
      </c>
      <c r="F107" s="21">
        <f>ROUND(E107*D107,2)</f>
        <v>4922.1099999999997</v>
      </c>
      <c r="G107" s="21"/>
      <c r="H107" s="23">
        <f>D107-G107</f>
        <v>1</v>
      </c>
      <c r="I107" s="23"/>
      <c r="J107" s="23">
        <f t="shared" ref="J107:J146" si="20">H107*I107</f>
        <v>0</v>
      </c>
    </row>
    <row r="108" spans="1:10">
      <c r="A108" s="27"/>
      <c r="B108" s="38" t="s">
        <v>174</v>
      </c>
      <c r="C108" s="27"/>
      <c r="D108" s="32"/>
      <c r="E108" s="32"/>
      <c r="F108" s="21"/>
      <c r="G108" s="21"/>
      <c r="H108" s="23"/>
      <c r="I108" s="23"/>
      <c r="J108" s="23">
        <f t="shared" si="20"/>
        <v>0</v>
      </c>
    </row>
    <row r="109" spans="1:10" ht="41.25" customHeight="1">
      <c r="A109" s="19" t="s">
        <v>175</v>
      </c>
      <c r="B109" s="42" t="s">
        <v>176</v>
      </c>
      <c r="C109" s="19" t="s">
        <v>18</v>
      </c>
      <c r="D109" s="21">
        <v>37</v>
      </c>
      <c r="E109" s="22">
        <v>243.97</v>
      </c>
      <c r="F109" s="21">
        <f t="shared" ref="F109:F126" si="21">ROUND(E109*D109,2)</f>
        <v>9026.89</v>
      </c>
      <c r="G109" s="21"/>
      <c r="H109" s="23">
        <f t="shared" ref="H109:H146" si="22">D109-G109</f>
        <v>37</v>
      </c>
      <c r="I109" s="23"/>
      <c r="J109" s="23">
        <f t="shared" si="20"/>
        <v>0</v>
      </c>
    </row>
    <row r="110" spans="1:10" ht="57.75" customHeight="1">
      <c r="A110" s="19" t="s">
        <v>177</v>
      </c>
      <c r="B110" s="42" t="s">
        <v>178</v>
      </c>
      <c r="C110" s="19" t="s">
        <v>18</v>
      </c>
      <c r="D110" s="21">
        <v>8</v>
      </c>
      <c r="E110" s="22">
        <v>158.09</v>
      </c>
      <c r="F110" s="21">
        <f t="shared" si="21"/>
        <v>1264.72</v>
      </c>
      <c r="G110" s="21"/>
      <c r="H110" s="23">
        <f t="shared" si="22"/>
        <v>8</v>
      </c>
      <c r="I110" s="23"/>
      <c r="J110" s="23">
        <f t="shared" si="20"/>
        <v>0</v>
      </c>
    </row>
    <row r="111" spans="1:10">
      <c r="A111" s="19" t="s">
        <v>179</v>
      </c>
      <c r="B111" s="37" t="s">
        <v>180</v>
      </c>
      <c r="C111" s="19" t="s">
        <v>18</v>
      </c>
      <c r="D111" s="21">
        <v>18</v>
      </c>
      <c r="E111" s="22">
        <v>100.47</v>
      </c>
      <c r="F111" s="21">
        <f t="shared" si="21"/>
        <v>1808.46</v>
      </c>
      <c r="G111" s="21"/>
      <c r="H111" s="23">
        <f t="shared" si="22"/>
        <v>18</v>
      </c>
      <c r="I111" s="23"/>
      <c r="J111" s="23">
        <f t="shared" si="20"/>
        <v>0</v>
      </c>
    </row>
    <row r="112" spans="1:10">
      <c r="A112" s="19" t="s">
        <v>181</v>
      </c>
      <c r="B112" s="37" t="s">
        <v>182</v>
      </c>
      <c r="C112" s="19" t="s">
        <v>18</v>
      </c>
      <c r="D112" s="21">
        <v>3</v>
      </c>
      <c r="E112" s="22">
        <v>247.93</v>
      </c>
      <c r="F112" s="21">
        <f t="shared" si="21"/>
        <v>743.79</v>
      </c>
      <c r="G112" s="21"/>
      <c r="H112" s="23">
        <f t="shared" si="22"/>
        <v>3</v>
      </c>
      <c r="I112" s="23"/>
      <c r="J112" s="23">
        <f t="shared" si="20"/>
        <v>0</v>
      </c>
    </row>
    <row r="113" spans="1:10">
      <c r="A113" s="19" t="s">
        <v>183</v>
      </c>
      <c r="B113" s="37" t="s">
        <v>184</v>
      </c>
      <c r="C113" s="19" t="s">
        <v>18</v>
      </c>
      <c r="D113" s="21">
        <v>2</v>
      </c>
      <c r="E113" s="22">
        <v>263.72000000000003</v>
      </c>
      <c r="F113" s="21">
        <f t="shared" si="21"/>
        <v>527.44000000000005</v>
      </c>
      <c r="G113" s="21"/>
      <c r="H113" s="23">
        <f t="shared" si="22"/>
        <v>2</v>
      </c>
      <c r="I113" s="23"/>
      <c r="J113" s="23">
        <f t="shared" si="20"/>
        <v>0</v>
      </c>
    </row>
    <row r="114" spans="1:10">
      <c r="A114" s="19" t="s">
        <v>185</v>
      </c>
      <c r="B114" s="37" t="s">
        <v>186</v>
      </c>
      <c r="C114" s="19" t="s">
        <v>18</v>
      </c>
      <c r="D114" s="21">
        <v>2</v>
      </c>
      <c r="E114" s="22">
        <v>28.65</v>
      </c>
      <c r="F114" s="21">
        <f t="shared" si="21"/>
        <v>57.3</v>
      </c>
      <c r="G114" s="21"/>
      <c r="H114" s="23">
        <f t="shared" si="22"/>
        <v>2</v>
      </c>
      <c r="I114" s="23"/>
      <c r="J114" s="23">
        <f t="shared" si="20"/>
        <v>0</v>
      </c>
    </row>
    <row r="115" spans="1:10">
      <c r="A115" s="19" t="s">
        <v>187</v>
      </c>
      <c r="B115" s="37" t="s">
        <v>188</v>
      </c>
      <c r="C115" s="19" t="s">
        <v>189</v>
      </c>
      <c r="D115" s="21">
        <v>68</v>
      </c>
      <c r="E115" s="22">
        <v>110.71</v>
      </c>
      <c r="F115" s="21">
        <f t="shared" si="21"/>
        <v>7528.28</v>
      </c>
      <c r="G115" s="21"/>
      <c r="H115" s="23">
        <f t="shared" si="22"/>
        <v>68</v>
      </c>
      <c r="I115" s="23"/>
      <c r="J115" s="23">
        <f t="shared" si="20"/>
        <v>0</v>
      </c>
    </row>
    <row r="116" spans="1:10" ht="24.75">
      <c r="A116" s="19" t="s">
        <v>190</v>
      </c>
      <c r="B116" s="20" t="s">
        <v>191</v>
      </c>
      <c r="C116" s="19" t="s">
        <v>18</v>
      </c>
      <c r="D116" s="21">
        <v>2</v>
      </c>
      <c r="E116" s="22">
        <v>3.91</v>
      </c>
      <c r="F116" s="21">
        <f t="shared" si="21"/>
        <v>7.82</v>
      </c>
      <c r="G116" s="21"/>
      <c r="H116" s="23">
        <f t="shared" si="22"/>
        <v>2</v>
      </c>
      <c r="I116" s="23"/>
      <c r="J116" s="23">
        <f t="shared" si="20"/>
        <v>0</v>
      </c>
    </row>
    <row r="117" spans="1:10">
      <c r="A117" s="19" t="s">
        <v>192</v>
      </c>
      <c r="B117" s="37" t="s">
        <v>193</v>
      </c>
      <c r="C117" s="19" t="s">
        <v>18</v>
      </c>
      <c r="D117" s="21">
        <v>57</v>
      </c>
      <c r="E117" s="22">
        <v>19.71</v>
      </c>
      <c r="F117" s="21">
        <f t="shared" si="21"/>
        <v>1123.47</v>
      </c>
      <c r="G117" s="21"/>
      <c r="H117" s="23">
        <f t="shared" si="22"/>
        <v>57</v>
      </c>
      <c r="I117" s="23"/>
      <c r="J117" s="23">
        <f t="shared" si="20"/>
        <v>0</v>
      </c>
    </row>
    <row r="118" spans="1:10">
      <c r="A118" s="19" t="s">
        <v>194</v>
      </c>
      <c r="B118" s="37" t="s">
        <v>195</v>
      </c>
      <c r="C118" s="19" t="s">
        <v>18</v>
      </c>
      <c r="D118" s="21">
        <v>2</v>
      </c>
      <c r="E118" s="22">
        <v>16.510000000000002</v>
      </c>
      <c r="F118" s="21">
        <f t="shared" si="21"/>
        <v>33.020000000000003</v>
      </c>
      <c r="G118" s="21"/>
      <c r="H118" s="23">
        <f t="shared" si="22"/>
        <v>2</v>
      </c>
      <c r="I118" s="23"/>
      <c r="J118" s="23">
        <f t="shared" si="20"/>
        <v>0</v>
      </c>
    </row>
    <row r="119" spans="1:10">
      <c r="A119" s="19" t="s">
        <v>196</v>
      </c>
      <c r="B119" s="37" t="s">
        <v>197</v>
      </c>
      <c r="C119" s="19" t="s">
        <v>189</v>
      </c>
      <c r="D119" s="21">
        <v>61</v>
      </c>
      <c r="E119" s="22">
        <v>129.83000000000001</v>
      </c>
      <c r="F119" s="21">
        <f t="shared" si="21"/>
        <v>7919.63</v>
      </c>
      <c r="G119" s="21"/>
      <c r="H119" s="23">
        <f t="shared" si="22"/>
        <v>61</v>
      </c>
      <c r="I119" s="23"/>
      <c r="J119" s="23">
        <f t="shared" si="20"/>
        <v>0</v>
      </c>
    </row>
    <row r="120" spans="1:10">
      <c r="A120" s="19" t="s">
        <v>198</v>
      </c>
      <c r="B120" s="37" t="s">
        <v>199</v>
      </c>
      <c r="C120" s="19" t="s">
        <v>18</v>
      </c>
      <c r="D120" s="21">
        <v>15</v>
      </c>
      <c r="E120" s="22">
        <v>21.45</v>
      </c>
      <c r="F120" s="21">
        <f t="shared" si="21"/>
        <v>321.75</v>
      </c>
      <c r="G120" s="21"/>
      <c r="H120" s="23">
        <f t="shared" si="22"/>
        <v>15</v>
      </c>
      <c r="I120" s="23"/>
      <c r="J120" s="23">
        <f t="shared" si="20"/>
        <v>0</v>
      </c>
    </row>
    <row r="121" spans="1:10">
      <c r="A121" s="19" t="s">
        <v>200</v>
      </c>
      <c r="B121" s="37" t="s">
        <v>201</v>
      </c>
      <c r="C121" s="19" t="s">
        <v>18</v>
      </c>
      <c r="D121" s="21">
        <v>9</v>
      </c>
      <c r="E121" s="22">
        <v>33.979999999999997</v>
      </c>
      <c r="F121" s="21">
        <f t="shared" si="21"/>
        <v>305.82</v>
      </c>
      <c r="G121" s="21"/>
      <c r="H121" s="23">
        <f t="shared" si="22"/>
        <v>9</v>
      </c>
      <c r="I121" s="23"/>
      <c r="J121" s="23">
        <f t="shared" si="20"/>
        <v>0</v>
      </c>
    </row>
    <row r="122" spans="1:10">
      <c r="A122" s="19" t="s">
        <v>202</v>
      </c>
      <c r="B122" s="37" t="s">
        <v>203</v>
      </c>
      <c r="C122" s="19" t="s">
        <v>18</v>
      </c>
      <c r="D122" s="21">
        <v>2</v>
      </c>
      <c r="E122" s="22">
        <v>46.5</v>
      </c>
      <c r="F122" s="21">
        <f t="shared" si="21"/>
        <v>93</v>
      </c>
      <c r="G122" s="21"/>
      <c r="H122" s="23">
        <f t="shared" si="22"/>
        <v>2</v>
      </c>
      <c r="I122" s="23"/>
      <c r="J122" s="23">
        <f t="shared" si="20"/>
        <v>0</v>
      </c>
    </row>
    <row r="123" spans="1:10">
      <c r="A123" s="19" t="s">
        <v>204</v>
      </c>
      <c r="B123" s="37" t="s">
        <v>205</v>
      </c>
      <c r="C123" s="19" t="s">
        <v>18</v>
      </c>
      <c r="D123" s="21">
        <v>1</v>
      </c>
      <c r="E123" s="22">
        <v>63.2</v>
      </c>
      <c r="F123" s="21">
        <f t="shared" si="21"/>
        <v>63.2</v>
      </c>
      <c r="G123" s="21"/>
      <c r="H123" s="23">
        <f t="shared" si="22"/>
        <v>1</v>
      </c>
      <c r="I123" s="23"/>
      <c r="J123" s="23">
        <f t="shared" si="20"/>
        <v>0</v>
      </c>
    </row>
    <row r="124" spans="1:10">
      <c r="A124" s="19" t="s">
        <v>206</v>
      </c>
      <c r="B124" s="37" t="s">
        <v>207</v>
      </c>
      <c r="C124" s="19" t="s">
        <v>208</v>
      </c>
      <c r="D124" s="21">
        <v>2</v>
      </c>
      <c r="E124" s="22">
        <v>39.04</v>
      </c>
      <c r="F124" s="21">
        <f t="shared" si="21"/>
        <v>78.08</v>
      </c>
      <c r="G124" s="21"/>
      <c r="H124" s="23">
        <f t="shared" si="22"/>
        <v>2</v>
      </c>
      <c r="I124" s="23"/>
      <c r="J124" s="23">
        <f t="shared" si="20"/>
        <v>0</v>
      </c>
    </row>
    <row r="125" spans="1:10">
      <c r="A125" s="19" t="s">
        <v>209</v>
      </c>
      <c r="B125" s="37" t="s">
        <v>210</v>
      </c>
      <c r="C125" s="19" t="s">
        <v>18</v>
      </c>
      <c r="D125" s="21">
        <v>9</v>
      </c>
      <c r="E125" s="22">
        <v>54.96</v>
      </c>
      <c r="F125" s="21">
        <f t="shared" si="21"/>
        <v>494.64</v>
      </c>
      <c r="G125" s="21"/>
      <c r="H125" s="23">
        <f t="shared" si="22"/>
        <v>9</v>
      </c>
      <c r="I125" s="23"/>
      <c r="J125" s="23">
        <f t="shared" si="20"/>
        <v>0</v>
      </c>
    </row>
    <row r="126" spans="1:10">
      <c r="A126" s="19" t="s">
        <v>211</v>
      </c>
      <c r="B126" s="37" t="s">
        <v>212</v>
      </c>
      <c r="C126" s="19" t="s">
        <v>189</v>
      </c>
      <c r="D126" s="21">
        <v>29</v>
      </c>
      <c r="E126" s="22">
        <v>131.72999999999999</v>
      </c>
      <c r="F126" s="21">
        <f t="shared" si="21"/>
        <v>3820.17</v>
      </c>
      <c r="G126" s="21"/>
      <c r="H126" s="23">
        <f t="shared" si="22"/>
        <v>29</v>
      </c>
      <c r="I126" s="23"/>
      <c r="J126" s="23">
        <f t="shared" si="20"/>
        <v>0</v>
      </c>
    </row>
    <row r="127" spans="1:10">
      <c r="A127" s="27"/>
      <c r="B127" s="38" t="s">
        <v>213</v>
      </c>
      <c r="C127" s="27"/>
      <c r="D127" s="32"/>
      <c r="E127" s="39"/>
      <c r="F127" s="21"/>
      <c r="G127" s="21"/>
      <c r="H127" s="23"/>
      <c r="I127" s="23"/>
      <c r="J127" s="23"/>
    </row>
    <row r="128" spans="1:10" ht="63.75" customHeight="1">
      <c r="A128" s="19" t="s">
        <v>214</v>
      </c>
      <c r="B128" s="20" t="s">
        <v>215</v>
      </c>
      <c r="C128" s="19" t="s">
        <v>18</v>
      </c>
      <c r="D128" s="21">
        <v>1</v>
      </c>
      <c r="E128" s="22">
        <v>422.47</v>
      </c>
      <c r="F128" s="21">
        <f>ROUND(E128*D128,2)</f>
        <v>422.47</v>
      </c>
      <c r="G128" s="21"/>
      <c r="H128" s="23">
        <f t="shared" si="22"/>
        <v>1</v>
      </c>
      <c r="I128" s="23"/>
      <c r="J128" s="23">
        <f t="shared" si="20"/>
        <v>0</v>
      </c>
    </row>
    <row r="129" spans="1:10" ht="24.75">
      <c r="A129" s="19" t="s">
        <v>216</v>
      </c>
      <c r="B129" s="20" t="s">
        <v>217</v>
      </c>
      <c r="C129" s="19" t="s">
        <v>18</v>
      </c>
      <c r="D129" s="21">
        <v>1</v>
      </c>
      <c r="E129" s="22">
        <v>288.27</v>
      </c>
      <c r="F129" s="21">
        <f>ROUND(E129*D129,2)</f>
        <v>288.27</v>
      </c>
      <c r="G129" s="21"/>
      <c r="H129" s="23">
        <f t="shared" si="22"/>
        <v>1</v>
      </c>
      <c r="I129" s="23"/>
      <c r="J129" s="23">
        <f t="shared" si="20"/>
        <v>0</v>
      </c>
    </row>
    <row r="130" spans="1:10" ht="24.75">
      <c r="A130" s="19" t="s">
        <v>218</v>
      </c>
      <c r="B130" s="20" t="s">
        <v>219</v>
      </c>
      <c r="C130" s="19" t="s">
        <v>18</v>
      </c>
      <c r="D130" s="21">
        <v>2</v>
      </c>
      <c r="E130" s="22">
        <v>102.96</v>
      </c>
      <c r="F130" s="21">
        <f>ROUND(E130*D130,2)</f>
        <v>205.92</v>
      </c>
      <c r="G130" s="21"/>
      <c r="H130" s="23">
        <f t="shared" si="22"/>
        <v>2</v>
      </c>
      <c r="I130" s="23"/>
      <c r="J130" s="23">
        <f t="shared" si="20"/>
        <v>0</v>
      </c>
    </row>
    <row r="131" spans="1:10" ht="24.75">
      <c r="A131" s="19" t="s">
        <v>220</v>
      </c>
      <c r="B131" s="20" t="s">
        <v>221</v>
      </c>
      <c r="C131" s="19" t="s">
        <v>18</v>
      </c>
      <c r="D131" s="21">
        <v>1</v>
      </c>
      <c r="E131" s="22">
        <v>140.57</v>
      </c>
      <c r="F131" s="21">
        <f>ROUND(E131*D131,2)</f>
        <v>140.57</v>
      </c>
      <c r="G131" s="21"/>
      <c r="H131" s="23">
        <f t="shared" si="22"/>
        <v>1</v>
      </c>
      <c r="I131" s="23"/>
      <c r="J131" s="23">
        <f t="shared" si="20"/>
        <v>0</v>
      </c>
    </row>
    <row r="132" spans="1:10">
      <c r="A132" s="27"/>
      <c r="B132" s="38" t="s">
        <v>222</v>
      </c>
      <c r="C132" s="27"/>
      <c r="D132" s="32"/>
      <c r="E132" s="39"/>
      <c r="F132" s="21"/>
      <c r="G132" s="21"/>
      <c r="H132" s="23"/>
      <c r="I132" s="23"/>
      <c r="J132" s="23"/>
    </row>
    <row r="133" spans="1:10" ht="58.5" customHeight="1">
      <c r="A133" s="29" t="s">
        <v>223</v>
      </c>
      <c r="B133" s="43" t="s">
        <v>224</v>
      </c>
      <c r="C133" s="19" t="s">
        <v>18</v>
      </c>
      <c r="D133" s="21">
        <v>2</v>
      </c>
      <c r="E133" s="22">
        <v>422.47</v>
      </c>
      <c r="F133" s="21">
        <f t="shared" ref="F133:F139" si="23">ROUND(E133*D133,2)</f>
        <v>844.94</v>
      </c>
      <c r="G133" s="21"/>
      <c r="H133" s="23">
        <f t="shared" si="22"/>
        <v>2</v>
      </c>
      <c r="I133" s="23"/>
      <c r="J133" s="23">
        <f t="shared" si="20"/>
        <v>0</v>
      </c>
    </row>
    <row r="134" spans="1:10">
      <c r="A134" s="19" t="s">
        <v>225</v>
      </c>
      <c r="B134" s="37" t="s">
        <v>226</v>
      </c>
      <c r="C134" s="19" t="s">
        <v>18</v>
      </c>
      <c r="D134" s="21">
        <v>2</v>
      </c>
      <c r="E134" s="22">
        <v>184.06</v>
      </c>
      <c r="F134" s="21">
        <f t="shared" si="23"/>
        <v>368.12</v>
      </c>
      <c r="G134" s="21"/>
      <c r="H134" s="23">
        <f t="shared" si="22"/>
        <v>2</v>
      </c>
      <c r="I134" s="23"/>
      <c r="J134" s="23">
        <f t="shared" si="20"/>
        <v>0</v>
      </c>
    </row>
    <row r="135" spans="1:10" ht="24.75">
      <c r="A135" s="19" t="s">
        <v>227</v>
      </c>
      <c r="B135" s="20" t="s">
        <v>228</v>
      </c>
      <c r="C135" s="19" t="s">
        <v>18</v>
      </c>
      <c r="D135" s="21">
        <v>3</v>
      </c>
      <c r="E135" s="22">
        <v>102.96</v>
      </c>
      <c r="F135" s="21">
        <f t="shared" si="23"/>
        <v>308.88</v>
      </c>
      <c r="G135" s="21"/>
      <c r="H135" s="23">
        <f t="shared" si="22"/>
        <v>3</v>
      </c>
      <c r="I135" s="23"/>
      <c r="J135" s="23">
        <f t="shared" si="20"/>
        <v>0</v>
      </c>
    </row>
    <row r="136" spans="1:10">
      <c r="A136" s="19" t="s">
        <v>229</v>
      </c>
      <c r="B136" s="37" t="s">
        <v>230</v>
      </c>
      <c r="C136" s="19" t="s">
        <v>18</v>
      </c>
      <c r="D136" s="21">
        <v>2</v>
      </c>
      <c r="E136" s="22">
        <v>102.96</v>
      </c>
      <c r="F136" s="21">
        <f t="shared" si="23"/>
        <v>205.92</v>
      </c>
      <c r="G136" s="21"/>
      <c r="H136" s="23">
        <f t="shared" si="22"/>
        <v>2</v>
      </c>
      <c r="I136" s="23"/>
      <c r="J136" s="23">
        <f t="shared" si="20"/>
        <v>0</v>
      </c>
    </row>
    <row r="137" spans="1:10">
      <c r="A137" s="19" t="s">
        <v>231</v>
      </c>
      <c r="B137" s="37" t="s">
        <v>232</v>
      </c>
      <c r="C137" s="19" t="s">
        <v>18</v>
      </c>
      <c r="D137" s="21">
        <v>10</v>
      </c>
      <c r="E137" s="22">
        <v>11.95</v>
      </c>
      <c r="F137" s="21">
        <f t="shared" si="23"/>
        <v>119.5</v>
      </c>
      <c r="G137" s="21"/>
      <c r="H137" s="23">
        <f t="shared" si="22"/>
        <v>10</v>
      </c>
      <c r="I137" s="23"/>
      <c r="J137" s="23">
        <f t="shared" si="20"/>
        <v>0</v>
      </c>
    </row>
    <row r="138" spans="1:10" ht="24.75">
      <c r="A138" s="19" t="s">
        <v>233</v>
      </c>
      <c r="B138" s="20" t="s">
        <v>234</v>
      </c>
      <c r="C138" s="19" t="s">
        <v>18</v>
      </c>
      <c r="D138" s="21">
        <v>10</v>
      </c>
      <c r="E138" s="22">
        <v>18.190000000000001</v>
      </c>
      <c r="F138" s="21">
        <f t="shared" si="23"/>
        <v>181.9</v>
      </c>
      <c r="G138" s="21"/>
      <c r="H138" s="23">
        <f t="shared" si="22"/>
        <v>10</v>
      </c>
      <c r="I138" s="23"/>
      <c r="J138" s="23">
        <f t="shared" si="20"/>
        <v>0</v>
      </c>
    </row>
    <row r="139" spans="1:10" ht="24.75">
      <c r="A139" s="19" t="s">
        <v>235</v>
      </c>
      <c r="B139" s="20" t="s">
        <v>236</v>
      </c>
      <c r="C139" s="19" t="s">
        <v>18</v>
      </c>
      <c r="D139" s="21">
        <v>5</v>
      </c>
      <c r="E139" s="22">
        <v>52.85</v>
      </c>
      <c r="F139" s="21">
        <f t="shared" si="23"/>
        <v>264.25</v>
      </c>
      <c r="G139" s="21"/>
      <c r="H139" s="23">
        <f t="shared" si="22"/>
        <v>5</v>
      </c>
      <c r="I139" s="23"/>
      <c r="J139" s="23">
        <f t="shared" si="20"/>
        <v>0</v>
      </c>
    </row>
    <row r="140" spans="1:10">
      <c r="A140" s="27"/>
      <c r="B140" s="38" t="s">
        <v>237</v>
      </c>
      <c r="C140" s="27"/>
      <c r="D140" s="32"/>
      <c r="E140" s="39"/>
      <c r="F140" s="21"/>
      <c r="G140" s="21"/>
      <c r="H140" s="23"/>
      <c r="I140" s="23"/>
      <c r="J140" s="23"/>
    </row>
    <row r="141" spans="1:10">
      <c r="A141" s="19" t="s">
        <v>238</v>
      </c>
      <c r="B141" s="37" t="s">
        <v>239</v>
      </c>
      <c r="C141" s="19" t="s">
        <v>18</v>
      </c>
      <c r="D141" s="21">
        <v>11</v>
      </c>
      <c r="E141" s="22">
        <v>46.55</v>
      </c>
      <c r="F141" s="21">
        <f t="shared" ref="F141:F146" si="24">ROUND(E141*D141,2)</f>
        <v>512.04999999999995</v>
      </c>
      <c r="G141" s="21"/>
      <c r="H141" s="23">
        <f t="shared" si="22"/>
        <v>11</v>
      </c>
      <c r="I141" s="23"/>
      <c r="J141" s="23">
        <f t="shared" si="20"/>
        <v>0</v>
      </c>
    </row>
    <row r="142" spans="1:10">
      <c r="A142" s="19" t="s">
        <v>240</v>
      </c>
      <c r="B142" s="37" t="s">
        <v>241</v>
      </c>
      <c r="C142" s="19" t="s">
        <v>189</v>
      </c>
      <c r="D142" s="21">
        <v>11</v>
      </c>
      <c r="E142" s="22">
        <v>131.72999999999999</v>
      </c>
      <c r="F142" s="21">
        <f t="shared" si="24"/>
        <v>1449.03</v>
      </c>
      <c r="G142" s="21"/>
      <c r="H142" s="23">
        <f t="shared" si="22"/>
        <v>11</v>
      </c>
      <c r="I142" s="23"/>
      <c r="J142" s="23">
        <f t="shared" si="20"/>
        <v>0</v>
      </c>
    </row>
    <row r="143" spans="1:10">
      <c r="A143" s="19" t="s">
        <v>242</v>
      </c>
      <c r="B143" s="37" t="s">
        <v>243</v>
      </c>
      <c r="C143" s="19" t="s">
        <v>189</v>
      </c>
      <c r="D143" s="21">
        <v>7</v>
      </c>
      <c r="E143" s="22">
        <v>131.72999999999999</v>
      </c>
      <c r="F143" s="21">
        <f t="shared" si="24"/>
        <v>922.11</v>
      </c>
      <c r="G143" s="21"/>
      <c r="H143" s="23">
        <f t="shared" si="22"/>
        <v>7</v>
      </c>
      <c r="I143" s="23"/>
      <c r="J143" s="23">
        <f t="shared" si="20"/>
        <v>0</v>
      </c>
    </row>
    <row r="144" spans="1:10">
      <c r="A144" s="19" t="s">
        <v>244</v>
      </c>
      <c r="B144" s="37" t="s">
        <v>245</v>
      </c>
      <c r="C144" s="19" t="s">
        <v>189</v>
      </c>
      <c r="D144" s="21">
        <v>2</v>
      </c>
      <c r="E144" s="22">
        <v>131.72999999999999</v>
      </c>
      <c r="F144" s="21">
        <f t="shared" si="24"/>
        <v>263.45999999999998</v>
      </c>
      <c r="G144" s="21"/>
      <c r="H144" s="23">
        <f t="shared" si="22"/>
        <v>2</v>
      </c>
      <c r="I144" s="23"/>
      <c r="J144" s="23">
        <f t="shared" si="20"/>
        <v>0</v>
      </c>
    </row>
    <row r="145" spans="1:10">
      <c r="A145" s="19" t="s">
        <v>246</v>
      </c>
      <c r="B145" s="37" t="s">
        <v>247</v>
      </c>
      <c r="C145" s="19" t="s">
        <v>18</v>
      </c>
      <c r="D145" s="21">
        <v>1</v>
      </c>
      <c r="E145" s="22">
        <v>181.74</v>
      </c>
      <c r="F145" s="21">
        <f t="shared" si="24"/>
        <v>181.74</v>
      </c>
      <c r="G145" s="21"/>
      <c r="H145" s="23">
        <f t="shared" si="22"/>
        <v>1</v>
      </c>
      <c r="I145" s="23"/>
      <c r="J145" s="23">
        <f t="shared" si="20"/>
        <v>0</v>
      </c>
    </row>
    <row r="146" spans="1:10" ht="15.75" customHeight="1">
      <c r="A146" s="19" t="s">
        <v>248</v>
      </c>
      <c r="B146" s="20" t="s">
        <v>249</v>
      </c>
      <c r="C146" s="19" t="s">
        <v>18</v>
      </c>
      <c r="D146" s="21">
        <v>3</v>
      </c>
      <c r="E146" s="22">
        <v>396.08</v>
      </c>
      <c r="F146" s="21">
        <f t="shared" si="24"/>
        <v>1188.24</v>
      </c>
      <c r="G146" s="21"/>
      <c r="H146" s="23">
        <f t="shared" si="22"/>
        <v>3</v>
      </c>
      <c r="I146" s="23"/>
      <c r="J146" s="23">
        <f t="shared" si="20"/>
        <v>0</v>
      </c>
    </row>
    <row r="147" spans="1:10">
      <c r="A147" s="19"/>
      <c r="B147" s="37"/>
      <c r="C147" s="19"/>
      <c r="D147" s="21"/>
      <c r="E147" s="30" t="s">
        <v>331</v>
      </c>
      <c r="F147" s="30">
        <f>SUM(F107:F146)</f>
        <v>48006.959999999992</v>
      </c>
      <c r="G147" s="30"/>
      <c r="H147" s="30"/>
      <c r="I147" s="30"/>
      <c r="J147" s="30">
        <f>SUM(J107:J146)</f>
        <v>0</v>
      </c>
    </row>
    <row r="148" spans="1:10">
      <c r="A148" s="18">
        <v>10</v>
      </c>
      <c r="B148" s="33" t="s">
        <v>250</v>
      </c>
      <c r="C148" s="34"/>
      <c r="D148" s="35"/>
      <c r="E148" s="35"/>
      <c r="F148" s="35"/>
      <c r="G148" s="35"/>
      <c r="H148" s="35"/>
      <c r="I148" s="35"/>
      <c r="J148" s="35"/>
    </row>
    <row r="149" spans="1:10">
      <c r="A149" s="27"/>
      <c r="B149" s="38" t="s">
        <v>251</v>
      </c>
      <c r="C149" s="27"/>
      <c r="D149" s="32"/>
      <c r="E149" s="32"/>
      <c r="F149" s="21"/>
      <c r="G149" s="21"/>
      <c r="H149" s="23"/>
      <c r="I149" s="23"/>
      <c r="J149" s="23"/>
    </row>
    <row r="150" spans="1:10" ht="36.75">
      <c r="A150" s="19" t="s">
        <v>252</v>
      </c>
      <c r="B150" s="20" t="s">
        <v>253</v>
      </c>
      <c r="C150" s="19" t="s">
        <v>18</v>
      </c>
      <c r="D150" s="21">
        <v>1</v>
      </c>
      <c r="E150" s="22">
        <v>190.48</v>
      </c>
      <c r="F150" s="21">
        <f t="shared" ref="F150:F168" si="25">ROUND(E150*D150,2)</f>
        <v>190.48</v>
      </c>
      <c r="G150" s="21"/>
      <c r="H150" s="23">
        <f t="shared" ref="H150:H186" si="26">D150-G150</f>
        <v>1</v>
      </c>
      <c r="I150" s="23"/>
      <c r="J150" s="23">
        <f t="shared" ref="J150:J186" si="27">H150*I150</f>
        <v>0</v>
      </c>
    </row>
    <row r="151" spans="1:10" ht="19.5" customHeight="1">
      <c r="A151" s="19" t="s">
        <v>254</v>
      </c>
      <c r="B151" s="37" t="s">
        <v>255</v>
      </c>
      <c r="C151" s="19" t="s">
        <v>18</v>
      </c>
      <c r="D151" s="21">
        <v>1</v>
      </c>
      <c r="E151" s="22">
        <v>25.47</v>
      </c>
      <c r="F151" s="21">
        <f t="shared" si="25"/>
        <v>25.47</v>
      </c>
      <c r="G151" s="21"/>
      <c r="H151" s="23">
        <f t="shared" si="26"/>
        <v>1</v>
      </c>
      <c r="I151" s="23"/>
      <c r="J151" s="23">
        <f t="shared" si="27"/>
        <v>0</v>
      </c>
    </row>
    <row r="152" spans="1:10" ht="27" customHeight="1">
      <c r="A152" s="19" t="s">
        <v>256</v>
      </c>
      <c r="B152" s="20" t="s">
        <v>257</v>
      </c>
      <c r="C152" s="19" t="s">
        <v>18</v>
      </c>
      <c r="D152" s="21">
        <v>4</v>
      </c>
      <c r="E152" s="22">
        <v>443.05</v>
      </c>
      <c r="F152" s="21">
        <f t="shared" si="25"/>
        <v>1772.2</v>
      </c>
      <c r="G152" s="21"/>
      <c r="H152" s="23">
        <f t="shared" si="26"/>
        <v>4</v>
      </c>
      <c r="I152" s="23"/>
      <c r="J152" s="23">
        <f t="shared" si="27"/>
        <v>0</v>
      </c>
    </row>
    <row r="153" spans="1:10" ht="21" customHeight="1">
      <c r="A153" s="19" t="s">
        <v>258</v>
      </c>
      <c r="B153" s="37" t="s">
        <v>259</v>
      </c>
      <c r="C153" s="19" t="s">
        <v>18</v>
      </c>
      <c r="D153" s="21">
        <v>5</v>
      </c>
      <c r="E153" s="22">
        <v>44.37</v>
      </c>
      <c r="F153" s="21">
        <f t="shared" si="25"/>
        <v>221.85</v>
      </c>
      <c r="G153" s="21"/>
      <c r="H153" s="23">
        <f t="shared" si="26"/>
        <v>5</v>
      </c>
      <c r="I153" s="23"/>
      <c r="J153" s="23">
        <f t="shared" si="27"/>
        <v>0</v>
      </c>
    </row>
    <row r="154" spans="1:10" ht="54" customHeight="1">
      <c r="A154" s="19" t="s">
        <v>260</v>
      </c>
      <c r="B154" s="20" t="s">
        <v>261</v>
      </c>
      <c r="C154" s="19" t="s">
        <v>18</v>
      </c>
      <c r="D154" s="21">
        <v>12</v>
      </c>
      <c r="E154" s="22">
        <v>185.46</v>
      </c>
      <c r="F154" s="21">
        <f t="shared" si="25"/>
        <v>2225.52</v>
      </c>
      <c r="G154" s="21"/>
      <c r="H154" s="23">
        <f t="shared" si="26"/>
        <v>12</v>
      </c>
      <c r="I154" s="23"/>
      <c r="J154" s="23">
        <f t="shared" si="27"/>
        <v>0</v>
      </c>
    </row>
    <row r="155" spans="1:10" ht="27" customHeight="1">
      <c r="A155" s="19" t="s">
        <v>262</v>
      </c>
      <c r="B155" s="20" t="s">
        <v>263</v>
      </c>
      <c r="C155" s="19" t="s">
        <v>50</v>
      </c>
      <c r="D155" s="21">
        <v>1.5</v>
      </c>
      <c r="E155" s="22">
        <v>808.76</v>
      </c>
      <c r="F155" s="21">
        <f t="shared" si="25"/>
        <v>1213.1400000000001</v>
      </c>
      <c r="G155" s="21"/>
      <c r="H155" s="23">
        <f t="shared" si="26"/>
        <v>1.5</v>
      </c>
      <c r="I155" s="23"/>
      <c r="J155" s="23">
        <f t="shared" si="27"/>
        <v>0</v>
      </c>
    </row>
    <row r="156" spans="1:10" ht="28.5" customHeight="1">
      <c r="A156" s="19" t="s">
        <v>264</v>
      </c>
      <c r="B156" s="20" t="s">
        <v>265</v>
      </c>
      <c r="C156" s="19" t="s">
        <v>18</v>
      </c>
      <c r="D156" s="21">
        <v>13</v>
      </c>
      <c r="E156" s="22">
        <v>36.82</v>
      </c>
      <c r="F156" s="21">
        <f t="shared" si="25"/>
        <v>478.66</v>
      </c>
      <c r="G156" s="21"/>
      <c r="H156" s="23">
        <f t="shared" si="26"/>
        <v>13</v>
      </c>
      <c r="I156" s="23"/>
      <c r="J156" s="23">
        <f t="shared" si="27"/>
        <v>0</v>
      </c>
    </row>
    <row r="157" spans="1:10" ht="18.75" customHeight="1">
      <c r="A157" s="19" t="s">
        <v>266</v>
      </c>
      <c r="B157" s="37" t="s">
        <v>267</v>
      </c>
      <c r="C157" s="19" t="s">
        <v>18</v>
      </c>
      <c r="D157" s="21">
        <v>13</v>
      </c>
      <c r="E157" s="22">
        <v>35.700000000000003</v>
      </c>
      <c r="F157" s="21">
        <f t="shared" si="25"/>
        <v>464.1</v>
      </c>
      <c r="G157" s="21"/>
      <c r="H157" s="23">
        <f t="shared" si="26"/>
        <v>13</v>
      </c>
      <c r="I157" s="23"/>
      <c r="J157" s="23">
        <f t="shared" si="27"/>
        <v>0</v>
      </c>
    </row>
    <row r="158" spans="1:10" ht="39.75" customHeight="1">
      <c r="A158" s="19" t="s">
        <v>268</v>
      </c>
      <c r="B158" s="43" t="s">
        <v>269</v>
      </c>
      <c r="C158" s="19" t="s">
        <v>18</v>
      </c>
      <c r="D158" s="21">
        <v>1</v>
      </c>
      <c r="E158" s="22">
        <v>725.87</v>
      </c>
      <c r="F158" s="21">
        <f t="shared" si="25"/>
        <v>725.87</v>
      </c>
      <c r="G158" s="21"/>
      <c r="H158" s="23">
        <f t="shared" si="26"/>
        <v>1</v>
      </c>
      <c r="I158" s="23"/>
      <c r="J158" s="23">
        <f t="shared" si="27"/>
        <v>0</v>
      </c>
    </row>
    <row r="159" spans="1:10" ht="24.75" customHeight="1">
      <c r="A159" s="19" t="s">
        <v>270</v>
      </c>
      <c r="B159" s="37" t="s">
        <v>271</v>
      </c>
      <c r="C159" s="19" t="s">
        <v>18</v>
      </c>
      <c r="D159" s="21">
        <v>1</v>
      </c>
      <c r="E159" s="22">
        <v>1558.5</v>
      </c>
      <c r="F159" s="21">
        <f t="shared" si="25"/>
        <v>1558.5</v>
      </c>
      <c r="G159" s="21"/>
      <c r="H159" s="23">
        <f t="shared" si="26"/>
        <v>1</v>
      </c>
      <c r="I159" s="23"/>
      <c r="J159" s="23">
        <f t="shared" si="27"/>
        <v>0</v>
      </c>
    </row>
    <row r="160" spans="1:10" ht="32.25" customHeight="1">
      <c r="A160" s="19" t="s">
        <v>272</v>
      </c>
      <c r="B160" s="20" t="s">
        <v>273</v>
      </c>
      <c r="C160" s="19" t="s">
        <v>50</v>
      </c>
      <c r="D160" s="21">
        <v>13.2</v>
      </c>
      <c r="E160" s="22">
        <v>1260.79</v>
      </c>
      <c r="F160" s="21">
        <f t="shared" si="25"/>
        <v>16642.43</v>
      </c>
      <c r="G160" s="21"/>
      <c r="H160" s="23">
        <f t="shared" si="26"/>
        <v>13.2</v>
      </c>
      <c r="I160" s="23"/>
      <c r="J160" s="23">
        <f t="shared" si="27"/>
        <v>0</v>
      </c>
    </row>
    <row r="161" spans="1:10" ht="21" customHeight="1">
      <c r="A161" s="19" t="s">
        <v>274</v>
      </c>
      <c r="B161" s="37" t="s">
        <v>275</v>
      </c>
      <c r="C161" s="19" t="s">
        <v>50</v>
      </c>
      <c r="D161" s="21">
        <v>2.7</v>
      </c>
      <c r="E161" s="22">
        <v>816.15</v>
      </c>
      <c r="F161" s="21">
        <f t="shared" si="25"/>
        <v>2203.61</v>
      </c>
      <c r="G161" s="21"/>
      <c r="H161" s="23">
        <f t="shared" si="26"/>
        <v>2.7</v>
      </c>
      <c r="I161" s="23"/>
      <c r="J161" s="23">
        <f t="shared" si="27"/>
        <v>0</v>
      </c>
    </row>
    <row r="162" spans="1:10">
      <c r="A162" s="19" t="s">
        <v>276</v>
      </c>
      <c r="B162" s="37" t="s">
        <v>277</v>
      </c>
      <c r="C162" s="19" t="s">
        <v>50</v>
      </c>
      <c r="D162" s="21">
        <v>18.2</v>
      </c>
      <c r="E162" s="22">
        <v>129.78</v>
      </c>
      <c r="F162" s="21">
        <f t="shared" si="25"/>
        <v>2362</v>
      </c>
      <c r="G162" s="21"/>
      <c r="H162" s="23">
        <f t="shared" si="26"/>
        <v>18.2</v>
      </c>
      <c r="I162" s="23"/>
      <c r="J162" s="23">
        <f t="shared" si="27"/>
        <v>0</v>
      </c>
    </row>
    <row r="163" spans="1:10">
      <c r="A163" s="19" t="s">
        <v>278</v>
      </c>
      <c r="B163" s="37" t="s">
        <v>279</v>
      </c>
      <c r="C163" s="19" t="s">
        <v>18</v>
      </c>
      <c r="D163" s="21">
        <v>1</v>
      </c>
      <c r="E163" s="22">
        <v>823.56</v>
      </c>
      <c r="F163" s="21">
        <f t="shared" si="25"/>
        <v>823.56</v>
      </c>
      <c r="G163" s="21"/>
      <c r="H163" s="23">
        <f t="shared" si="26"/>
        <v>1</v>
      </c>
      <c r="I163" s="23"/>
      <c r="J163" s="23">
        <f t="shared" si="27"/>
        <v>0</v>
      </c>
    </row>
    <row r="164" spans="1:10" ht="33.75" customHeight="1">
      <c r="A164" s="19" t="s">
        <v>280</v>
      </c>
      <c r="B164" s="20" t="s">
        <v>281</v>
      </c>
      <c r="C164" s="19" t="s">
        <v>18</v>
      </c>
      <c r="D164" s="21">
        <v>12</v>
      </c>
      <c r="E164" s="22">
        <v>210.48</v>
      </c>
      <c r="F164" s="21">
        <f t="shared" si="25"/>
        <v>2525.7600000000002</v>
      </c>
      <c r="G164" s="21"/>
      <c r="H164" s="23">
        <f t="shared" si="26"/>
        <v>12</v>
      </c>
      <c r="I164" s="23"/>
      <c r="J164" s="23">
        <f t="shared" si="27"/>
        <v>0</v>
      </c>
    </row>
    <row r="165" spans="1:10" ht="31.5" customHeight="1">
      <c r="A165" s="19" t="s">
        <v>282</v>
      </c>
      <c r="B165" s="20" t="s">
        <v>283</v>
      </c>
      <c r="C165" s="19" t="s">
        <v>18</v>
      </c>
      <c r="D165" s="21">
        <v>4</v>
      </c>
      <c r="E165" s="22">
        <v>29.56</v>
      </c>
      <c r="F165" s="21">
        <f t="shared" si="25"/>
        <v>118.24</v>
      </c>
      <c r="G165" s="21"/>
      <c r="H165" s="23">
        <f t="shared" si="26"/>
        <v>4</v>
      </c>
      <c r="I165" s="23"/>
      <c r="J165" s="23">
        <f t="shared" si="27"/>
        <v>0</v>
      </c>
    </row>
    <row r="166" spans="1:10" ht="24.75">
      <c r="A166" s="19" t="s">
        <v>284</v>
      </c>
      <c r="B166" s="20" t="s">
        <v>285</v>
      </c>
      <c r="C166" s="19" t="s">
        <v>18</v>
      </c>
      <c r="D166" s="21">
        <v>10</v>
      </c>
      <c r="E166" s="22">
        <v>249.39</v>
      </c>
      <c r="F166" s="21">
        <f t="shared" si="25"/>
        <v>2493.9</v>
      </c>
      <c r="G166" s="21"/>
      <c r="H166" s="23">
        <f t="shared" si="26"/>
        <v>10</v>
      </c>
      <c r="I166" s="23"/>
      <c r="J166" s="23">
        <f t="shared" si="27"/>
        <v>0</v>
      </c>
    </row>
    <row r="167" spans="1:10">
      <c r="A167" s="19" t="s">
        <v>286</v>
      </c>
      <c r="B167" s="37" t="s">
        <v>287</v>
      </c>
      <c r="C167" s="19" t="s">
        <v>18</v>
      </c>
      <c r="D167" s="21">
        <v>2</v>
      </c>
      <c r="E167" s="22">
        <v>64.58</v>
      </c>
      <c r="F167" s="21">
        <f t="shared" si="25"/>
        <v>129.16</v>
      </c>
      <c r="G167" s="21"/>
      <c r="H167" s="23">
        <f t="shared" si="26"/>
        <v>2</v>
      </c>
      <c r="I167" s="23"/>
      <c r="J167" s="23">
        <f t="shared" si="27"/>
        <v>0</v>
      </c>
    </row>
    <row r="168" spans="1:10">
      <c r="A168" s="19" t="s">
        <v>288</v>
      </c>
      <c r="B168" s="37" t="s">
        <v>289</v>
      </c>
      <c r="C168" s="19" t="s">
        <v>18</v>
      </c>
      <c r="D168" s="21">
        <v>1</v>
      </c>
      <c r="E168" s="22">
        <v>786.29</v>
      </c>
      <c r="F168" s="21">
        <f t="shared" si="25"/>
        <v>786.29</v>
      </c>
      <c r="G168" s="21"/>
      <c r="H168" s="23">
        <f t="shared" si="26"/>
        <v>1</v>
      </c>
      <c r="I168" s="23"/>
      <c r="J168" s="23">
        <f t="shared" si="27"/>
        <v>0</v>
      </c>
    </row>
    <row r="169" spans="1:10">
      <c r="A169" s="27"/>
      <c r="B169" s="38" t="s">
        <v>332</v>
      </c>
      <c r="C169" s="27"/>
      <c r="D169" s="32"/>
      <c r="E169" s="39"/>
      <c r="F169" s="21"/>
      <c r="G169" s="21"/>
      <c r="H169" s="23"/>
      <c r="I169" s="23"/>
      <c r="J169" s="23"/>
    </row>
    <row r="170" spans="1:10">
      <c r="A170" s="19" t="s">
        <v>290</v>
      </c>
      <c r="B170" s="37" t="s">
        <v>291</v>
      </c>
      <c r="C170" s="19" t="s">
        <v>18</v>
      </c>
      <c r="D170" s="21">
        <v>2</v>
      </c>
      <c r="E170" s="22">
        <v>62.92</v>
      </c>
      <c r="F170" s="21">
        <f t="shared" ref="F170:F177" si="28">ROUND(E170*D170,2)</f>
        <v>125.84</v>
      </c>
      <c r="G170" s="21"/>
      <c r="H170" s="23">
        <f t="shared" si="26"/>
        <v>2</v>
      </c>
      <c r="I170" s="23"/>
      <c r="J170" s="23">
        <f t="shared" si="27"/>
        <v>0</v>
      </c>
    </row>
    <row r="171" spans="1:10" ht="24.75">
      <c r="A171" s="19" t="s">
        <v>292</v>
      </c>
      <c r="B171" s="20" t="s">
        <v>293</v>
      </c>
      <c r="C171" s="19" t="s">
        <v>18</v>
      </c>
      <c r="D171" s="21">
        <v>6</v>
      </c>
      <c r="E171" s="22">
        <v>213.63</v>
      </c>
      <c r="F171" s="21">
        <f t="shared" si="28"/>
        <v>1281.78</v>
      </c>
      <c r="G171" s="21"/>
      <c r="H171" s="23">
        <f t="shared" si="26"/>
        <v>6</v>
      </c>
      <c r="I171" s="23"/>
      <c r="J171" s="23">
        <f t="shared" si="27"/>
        <v>0</v>
      </c>
    </row>
    <row r="172" spans="1:10">
      <c r="A172" s="19" t="s">
        <v>294</v>
      </c>
      <c r="B172" s="37" t="s">
        <v>295</v>
      </c>
      <c r="C172" s="19" t="s">
        <v>18</v>
      </c>
      <c r="D172" s="21">
        <v>16</v>
      </c>
      <c r="E172" s="22">
        <v>66.069999999999993</v>
      </c>
      <c r="F172" s="21">
        <f t="shared" si="28"/>
        <v>1057.1199999999999</v>
      </c>
      <c r="G172" s="21"/>
      <c r="H172" s="23">
        <f t="shared" si="26"/>
        <v>16</v>
      </c>
      <c r="I172" s="23"/>
      <c r="J172" s="23">
        <f t="shared" si="27"/>
        <v>0</v>
      </c>
    </row>
    <row r="173" spans="1:10">
      <c r="A173" s="19" t="s">
        <v>296</v>
      </c>
      <c r="B173" s="37" t="s">
        <v>297</v>
      </c>
      <c r="C173" s="19" t="s">
        <v>18</v>
      </c>
      <c r="D173" s="21">
        <v>2</v>
      </c>
      <c r="E173" s="22">
        <v>1789.99</v>
      </c>
      <c r="F173" s="21">
        <f t="shared" si="28"/>
        <v>3579.98</v>
      </c>
      <c r="G173" s="21"/>
      <c r="H173" s="23">
        <f t="shared" si="26"/>
        <v>2</v>
      </c>
      <c r="I173" s="23"/>
      <c r="J173" s="23">
        <f t="shared" si="27"/>
        <v>0</v>
      </c>
    </row>
    <row r="174" spans="1:10">
      <c r="A174" s="19" t="s">
        <v>298</v>
      </c>
      <c r="B174" s="37" t="s">
        <v>299</v>
      </c>
      <c r="C174" s="19" t="s">
        <v>18</v>
      </c>
      <c r="D174" s="21">
        <v>1</v>
      </c>
      <c r="E174" s="22">
        <v>42.65</v>
      </c>
      <c r="F174" s="21">
        <f t="shared" si="28"/>
        <v>42.65</v>
      </c>
      <c r="G174" s="21"/>
      <c r="H174" s="23">
        <f t="shared" si="26"/>
        <v>1</v>
      </c>
      <c r="I174" s="23"/>
      <c r="J174" s="23">
        <f t="shared" si="27"/>
        <v>0</v>
      </c>
    </row>
    <row r="175" spans="1:10">
      <c r="A175" s="19" t="s">
        <v>300</v>
      </c>
      <c r="B175" s="37" t="s">
        <v>301</v>
      </c>
      <c r="C175" s="19" t="s">
        <v>18</v>
      </c>
      <c r="D175" s="21">
        <v>1</v>
      </c>
      <c r="E175" s="22">
        <v>8.74</v>
      </c>
      <c r="F175" s="21">
        <f t="shared" si="28"/>
        <v>8.74</v>
      </c>
      <c r="G175" s="21"/>
      <c r="H175" s="23">
        <f t="shared" si="26"/>
        <v>1</v>
      </c>
      <c r="I175" s="23"/>
      <c r="J175" s="23">
        <f t="shared" si="27"/>
        <v>0</v>
      </c>
    </row>
    <row r="176" spans="1:10">
      <c r="A176" s="19" t="s">
        <v>302</v>
      </c>
      <c r="B176" s="37" t="s">
        <v>303</v>
      </c>
      <c r="C176" s="19" t="s">
        <v>18</v>
      </c>
      <c r="D176" s="21">
        <v>2</v>
      </c>
      <c r="E176" s="22">
        <v>30.7</v>
      </c>
      <c r="F176" s="21">
        <f t="shared" si="28"/>
        <v>61.4</v>
      </c>
      <c r="G176" s="21"/>
      <c r="H176" s="23">
        <f t="shared" si="26"/>
        <v>2</v>
      </c>
      <c r="I176" s="23"/>
      <c r="J176" s="23">
        <f t="shared" si="27"/>
        <v>0</v>
      </c>
    </row>
    <row r="177" spans="1:10">
      <c r="A177" s="19" t="s">
        <v>304</v>
      </c>
      <c r="B177" s="37" t="s">
        <v>305</v>
      </c>
      <c r="C177" s="19" t="s">
        <v>18</v>
      </c>
      <c r="D177" s="21">
        <v>9</v>
      </c>
      <c r="E177" s="22">
        <v>44.04</v>
      </c>
      <c r="F177" s="21">
        <f t="shared" si="28"/>
        <v>396.36</v>
      </c>
      <c r="G177" s="21"/>
      <c r="H177" s="23">
        <f t="shared" si="26"/>
        <v>9</v>
      </c>
      <c r="I177" s="23"/>
      <c r="J177" s="23">
        <f t="shared" si="27"/>
        <v>0</v>
      </c>
    </row>
    <row r="178" spans="1:10">
      <c r="A178" s="27"/>
      <c r="B178" s="38" t="s">
        <v>306</v>
      </c>
      <c r="C178" s="27"/>
      <c r="D178" s="32"/>
      <c r="E178" s="39"/>
      <c r="F178" s="21"/>
      <c r="G178" s="21"/>
      <c r="H178" s="23">
        <f t="shared" si="26"/>
        <v>0</v>
      </c>
      <c r="I178" s="23"/>
      <c r="J178" s="23"/>
    </row>
    <row r="179" spans="1:10">
      <c r="A179" s="19" t="s">
        <v>307</v>
      </c>
      <c r="B179" s="37" t="s">
        <v>308</v>
      </c>
      <c r="C179" s="19" t="s">
        <v>50</v>
      </c>
      <c r="D179" s="21">
        <v>33</v>
      </c>
      <c r="E179" s="22">
        <v>19.829999999999998</v>
      </c>
      <c r="F179" s="21">
        <f>ROUND(E179*D179,2)</f>
        <v>654.39</v>
      </c>
      <c r="G179" s="21"/>
      <c r="H179" s="23">
        <f t="shared" si="26"/>
        <v>33</v>
      </c>
      <c r="I179" s="23"/>
      <c r="J179" s="23">
        <f t="shared" si="27"/>
        <v>0</v>
      </c>
    </row>
    <row r="180" spans="1:10">
      <c r="A180" s="19" t="s">
        <v>309</v>
      </c>
      <c r="B180" s="37" t="s">
        <v>310</v>
      </c>
      <c r="C180" s="19" t="s">
        <v>50</v>
      </c>
      <c r="D180" s="21">
        <v>46.7</v>
      </c>
      <c r="E180" s="22">
        <v>32.950000000000003</v>
      </c>
      <c r="F180" s="21">
        <f>ROUND(E180*D180,2)</f>
        <v>1538.77</v>
      </c>
      <c r="G180" s="21"/>
      <c r="H180" s="23">
        <f t="shared" si="26"/>
        <v>46.7</v>
      </c>
      <c r="I180" s="23"/>
      <c r="J180" s="23">
        <f t="shared" si="27"/>
        <v>0</v>
      </c>
    </row>
    <row r="181" spans="1:10">
      <c r="A181" s="19" t="s">
        <v>311</v>
      </c>
      <c r="B181" s="37" t="s">
        <v>312</v>
      </c>
      <c r="C181" s="19" t="s">
        <v>50</v>
      </c>
      <c r="D181" s="21">
        <v>60.2</v>
      </c>
      <c r="E181" s="22">
        <v>28.84</v>
      </c>
      <c r="F181" s="21">
        <f>ROUND(E181*D181,2)</f>
        <v>1736.17</v>
      </c>
      <c r="G181" s="21"/>
      <c r="H181" s="23">
        <f t="shared" si="26"/>
        <v>60.2</v>
      </c>
      <c r="I181" s="23"/>
      <c r="J181" s="23">
        <f t="shared" si="27"/>
        <v>0</v>
      </c>
    </row>
    <row r="182" spans="1:10">
      <c r="A182" s="19" t="s">
        <v>313</v>
      </c>
      <c r="B182" s="37" t="s">
        <v>314</v>
      </c>
      <c r="C182" s="19" t="s">
        <v>189</v>
      </c>
      <c r="D182" s="21">
        <v>6</v>
      </c>
      <c r="E182" s="22">
        <v>49.47</v>
      </c>
      <c r="F182" s="21">
        <f>ROUND(E182*D182,2)</f>
        <v>296.82</v>
      </c>
      <c r="G182" s="21"/>
      <c r="H182" s="23">
        <f t="shared" si="26"/>
        <v>6</v>
      </c>
      <c r="I182" s="23"/>
      <c r="J182" s="23">
        <f t="shared" si="27"/>
        <v>0</v>
      </c>
    </row>
    <row r="183" spans="1:10">
      <c r="A183" s="27"/>
      <c r="B183" s="38" t="s">
        <v>315</v>
      </c>
      <c r="C183" s="27"/>
      <c r="D183" s="32"/>
      <c r="E183" s="39"/>
      <c r="F183" s="21"/>
      <c r="G183" s="21"/>
      <c r="H183" s="23"/>
      <c r="I183" s="23"/>
      <c r="J183" s="23"/>
    </row>
    <row r="184" spans="1:10" ht="60.75">
      <c r="A184" s="29" t="s">
        <v>316</v>
      </c>
      <c r="B184" s="43" t="s">
        <v>317</v>
      </c>
      <c r="C184" s="29" t="s">
        <v>18</v>
      </c>
      <c r="D184" s="21">
        <v>18</v>
      </c>
      <c r="E184" s="22">
        <v>141.32</v>
      </c>
      <c r="F184" s="21">
        <f>ROUND(E184*D184,2)</f>
        <v>2543.7600000000002</v>
      </c>
      <c r="G184" s="21"/>
      <c r="H184" s="23">
        <f t="shared" si="26"/>
        <v>18</v>
      </c>
      <c r="I184" s="23"/>
      <c r="J184" s="23">
        <f t="shared" si="27"/>
        <v>0</v>
      </c>
    </row>
    <row r="185" spans="1:10" ht="24.75">
      <c r="A185" s="19" t="s">
        <v>318</v>
      </c>
      <c r="B185" s="20" t="s">
        <v>319</v>
      </c>
      <c r="C185" s="19" t="s">
        <v>50</v>
      </c>
      <c r="D185" s="21">
        <v>30.4</v>
      </c>
      <c r="E185" s="22">
        <v>30.47</v>
      </c>
      <c r="F185" s="21">
        <f>ROUND(E185*D185,2)</f>
        <v>926.29</v>
      </c>
      <c r="G185" s="21"/>
      <c r="H185" s="23">
        <f t="shared" si="26"/>
        <v>30.4</v>
      </c>
      <c r="I185" s="23"/>
      <c r="J185" s="23">
        <f t="shared" si="27"/>
        <v>0</v>
      </c>
    </row>
    <row r="186" spans="1:10" ht="24.75">
      <c r="A186" s="19" t="s">
        <v>320</v>
      </c>
      <c r="B186" s="20" t="s">
        <v>321</v>
      </c>
      <c r="C186" s="19" t="s">
        <v>50</v>
      </c>
      <c r="D186" s="21">
        <v>152.5</v>
      </c>
      <c r="E186" s="22">
        <v>45.21</v>
      </c>
      <c r="F186" s="21">
        <f>ROUND(E186*D186,2)</f>
        <v>6894.53</v>
      </c>
      <c r="G186" s="21"/>
      <c r="H186" s="23">
        <f t="shared" si="26"/>
        <v>152.5</v>
      </c>
      <c r="I186" s="23"/>
      <c r="J186" s="23">
        <f t="shared" si="27"/>
        <v>0</v>
      </c>
    </row>
    <row r="187" spans="1:10">
      <c r="A187" s="27"/>
      <c r="B187" s="27"/>
      <c r="C187" s="27"/>
      <c r="D187" s="32"/>
      <c r="E187" s="44" t="s">
        <v>331</v>
      </c>
      <c r="F187" s="45">
        <f>SUM(F150:F186)</f>
        <v>58105.340000000004</v>
      </c>
      <c r="G187" s="45"/>
      <c r="H187" s="45"/>
      <c r="I187" s="45"/>
      <c r="J187" s="30">
        <f>SUM(J149:J186)</f>
        <v>0</v>
      </c>
    </row>
    <row r="188" spans="1:10" ht="17.25" customHeight="1">
      <c r="A188" s="18">
        <v>11</v>
      </c>
      <c r="B188" s="33" t="s">
        <v>335</v>
      </c>
      <c r="C188" s="18"/>
      <c r="D188" s="40"/>
      <c r="E188" s="40"/>
      <c r="F188" s="35"/>
      <c r="G188" s="35"/>
      <c r="H188" s="35"/>
      <c r="I188" s="35"/>
      <c r="J188" s="35"/>
    </row>
    <row r="189" spans="1:10">
      <c r="A189" s="19" t="s">
        <v>323</v>
      </c>
      <c r="B189" s="46" t="s">
        <v>340</v>
      </c>
      <c r="C189" s="47" t="s">
        <v>18</v>
      </c>
      <c r="D189" s="48">
        <v>2</v>
      </c>
      <c r="E189" s="49">
        <v>108.42</v>
      </c>
      <c r="F189" s="21">
        <f>ROUND(E189*D189,2)</f>
        <v>216.84</v>
      </c>
      <c r="G189" s="50"/>
      <c r="H189" s="23">
        <f>D189-G189</f>
        <v>2</v>
      </c>
      <c r="I189" s="23"/>
      <c r="J189" s="23">
        <f t="shared" ref="J189:J191" si="29">H189*I189</f>
        <v>0</v>
      </c>
    </row>
    <row r="190" spans="1:10" ht="24.75">
      <c r="A190" s="19" t="s">
        <v>324</v>
      </c>
      <c r="B190" s="52" t="s">
        <v>341</v>
      </c>
      <c r="C190" s="47" t="s">
        <v>18</v>
      </c>
      <c r="D190" s="48">
        <v>2</v>
      </c>
      <c r="E190" s="49">
        <v>118.42</v>
      </c>
      <c r="F190" s="21">
        <f>ROUND(E190*D190,2)</f>
        <v>236.84</v>
      </c>
      <c r="G190" s="50"/>
      <c r="H190" s="23">
        <f>D190-G190</f>
        <v>2</v>
      </c>
      <c r="I190" s="23"/>
      <c r="J190" s="23">
        <f t="shared" si="29"/>
        <v>0</v>
      </c>
    </row>
    <row r="191" spans="1:10" ht="27.75" customHeight="1">
      <c r="A191" s="19" t="s">
        <v>325</v>
      </c>
      <c r="B191" s="52" t="s">
        <v>336</v>
      </c>
      <c r="C191" s="47" t="s">
        <v>18</v>
      </c>
      <c r="D191" s="48">
        <v>13</v>
      </c>
      <c r="E191" s="49">
        <v>22.46</v>
      </c>
      <c r="F191" s="21">
        <f>ROUND(E191*D191,2)</f>
        <v>291.98</v>
      </c>
      <c r="G191" s="50"/>
      <c r="H191" s="23">
        <f>D191-G191</f>
        <v>13</v>
      </c>
      <c r="I191" s="23"/>
      <c r="J191" s="23">
        <f t="shared" si="29"/>
        <v>0</v>
      </c>
    </row>
    <row r="192" spans="1:10">
      <c r="A192" s="27"/>
      <c r="B192" s="53"/>
      <c r="C192" s="53"/>
      <c r="D192" s="51"/>
      <c r="E192" s="54" t="s">
        <v>331</v>
      </c>
      <c r="F192" s="30">
        <f>SUM(F189:F191)</f>
        <v>745.66000000000008</v>
      </c>
      <c r="G192" s="30"/>
      <c r="H192" s="30"/>
      <c r="I192" s="30"/>
      <c r="J192" s="30">
        <f>SUM(J189:J191)</f>
        <v>0</v>
      </c>
    </row>
    <row r="193" spans="1:10">
      <c r="A193" s="18">
        <v>12</v>
      </c>
      <c r="B193" s="33" t="s">
        <v>322</v>
      </c>
      <c r="C193" s="18"/>
      <c r="D193" s="40"/>
      <c r="E193" s="40"/>
      <c r="F193" s="35"/>
      <c r="G193" s="35"/>
      <c r="H193" s="35"/>
      <c r="I193" s="35"/>
      <c r="J193" s="35"/>
    </row>
    <row r="194" spans="1:10">
      <c r="A194" s="19" t="s">
        <v>337</v>
      </c>
      <c r="B194" s="20" t="s">
        <v>342</v>
      </c>
      <c r="C194" s="19" t="s">
        <v>18</v>
      </c>
      <c r="D194" s="21">
        <v>2</v>
      </c>
      <c r="E194" s="22">
        <v>278.06</v>
      </c>
      <c r="F194" s="21">
        <f>ROUND(E194*D194,2)</f>
        <v>556.12</v>
      </c>
      <c r="G194" s="21"/>
      <c r="H194" s="23">
        <f>D194-G194</f>
        <v>2</v>
      </c>
      <c r="I194" s="23"/>
      <c r="J194" s="23">
        <f t="shared" ref="J194:J196" si="30">H194*I194</f>
        <v>0</v>
      </c>
    </row>
    <row r="195" spans="1:10">
      <c r="A195" s="19" t="s">
        <v>338</v>
      </c>
      <c r="B195" s="37" t="s">
        <v>326</v>
      </c>
      <c r="C195" s="19" t="s">
        <v>13</v>
      </c>
      <c r="D195" s="21">
        <v>309.25</v>
      </c>
      <c r="E195" s="22">
        <v>2.54</v>
      </c>
      <c r="F195" s="21">
        <f>ROUND(E195*D195,2)</f>
        <v>785.5</v>
      </c>
      <c r="G195" s="21"/>
      <c r="H195" s="23">
        <f>D195-G195</f>
        <v>309.25</v>
      </c>
      <c r="I195" s="23"/>
      <c r="J195" s="23">
        <f t="shared" si="30"/>
        <v>0</v>
      </c>
    </row>
    <row r="196" spans="1:10">
      <c r="A196" s="19" t="s">
        <v>339</v>
      </c>
      <c r="B196" s="37" t="s">
        <v>327</v>
      </c>
      <c r="C196" s="19" t="s">
        <v>35</v>
      </c>
      <c r="D196" s="21">
        <v>39.58</v>
      </c>
      <c r="E196" s="22">
        <v>6.78</v>
      </c>
      <c r="F196" s="21">
        <f>ROUND(E196*D196,2)</f>
        <v>268.35000000000002</v>
      </c>
      <c r="G196" s="21"/>
      <c r="H196" s="23">
        <f>D196-G196</f>
        <v>39.58</v>
      </c>
      <c r="I196" s="23"/>
      <c r="J196" s="23">
        <f t="shared" si="30"/>
        <v>0</v>
      </c>
    </row>
    <row r="197" spans="1:10">
      <c r="A197" s="27"/>
      <c r="B197" s="27"/>
      <c r="C197" s="27"/>
      <c r="D197" s="32"/>
      <c r="E197" s="44" t="s">
        <v>331</v>
      </c>
      <c r="F197" s="30">
        <f>SUM(F194:F196)</f>
        <v>1609.9699999999998</v>
      </c>
      <c r="G197" s="30"/>
      <c r="H197" s="30"/>
      <c r="I197" s="30"/>
      <c r="J197" s="30">
        <f>SUM(J194:J196)</f>
        <v>0</v>
      </c>
    </row>
    <row r="198" spans="1:10">
      <c r="D198" s="12"/>
      <c r="E198" s="12"/>
      <c r="F198" s="12"/>
      <c r="G198" s="12"/>
      <c r="H198" s="12"/>
      <c r="I198" s="12"/>
      <c r="J198" s="12"/>
    </row>
    <row r="199" spans="1:10">
      <c r="A199" s="4"/>
      <c r="B199" s="5" t="s">
        <v>328</v>
      </c>
      <c r="C199" s="5"/>
      <c r="D199" s="5"/>
      <c r="E199" s="11"/>
      <c r="F199" s="13">
        <f>F19+F25+F34+F52+F55+F60+F84+F105+F147+F187+F192+F197</f>
        <v>549259.26</v>
      </c>
      <c r="G199" s="14"/>
      <c r="H199" s="14"/>
      <c r="I199" s="14"/>
      <c r="J199" s="13">
        <f>J19+J25+J34+J52+J55+J60+J84+J105+J147+J187+J192+J197</f>
        <v>0</v>
      </c>
    </row>
    <row r="200" spans="1:10" ht="15" customHeight="1">
      <c r="A200" s="4"/>
      <c r="B200" s="5" t="s">
        <v>329</v>
      </c>
      <c r="C200" s="10"/>
      <c r="D200" s="5"/>
      <c r="E200" s="5"/>
      <c r="F200" s="13">
        <f>C200*F199</f>
        <v>0</v>
      </c>
      <c r="G200" s="14"/>
      <c r="H200" s="14"/>
      <c r="I200" s="14"/>
      <c r="J200" s="13">
        <f>C200*J199</f>
        <v>0</v>
      </c>
    </row>
    <row r="201" spans="1:10">
      <c r="A201" s="4"/>
      <c r="B201" s="5" t="s">
        <v>330</v>
      </c>
      <c r="C201" s="5"/>
      <c r="D201" s="5"/>
      <c r="E201" s="5"/>
      <c r="F201" s="13">
        <f>F200+F199</f>
        <v>549259.26</v>
      </c>
      <c r="G201" s="15"/>
      <c r="H201" s="15"/>
      <c r="I201" s="15"/>
      <c r="J201" s="13">
        <f>SUM(J199:J200)</f>
        <v>0</v>
      </c>
    </row>
    <row r="202" spans="1:10" ht="15" customHeight="1">
      <c r="A202" s="6"/>
      <c r="B202" s="7"/>
      <c r="C202" s="2"/>
      <c r="D202" s="16"/>
      <c r="E202" s="16"/>
      <c r="F202" s="16"/>
      <c r="G202" s="126"/>
      <c r="H202" s="126"/>
      <c r="I202" s="74"/>
      <c r="J202" s="16"/>
    </row>
    <row r="203" spans="1:10" ht="15" customHeight="1">
      <c r="A203" s="9"/>
      <c r="B203" s="7"/>
      <c r="C203" s="2"/>
      <c r="D203" s="73"/>
      <c r="E203" s="73"/>
      <c r="F203" s="73"/>
      <c r="G203" s="73"/>
      <c r="H203" s="73"/>
      <c r="I203" s="74"/>
      <c r="J203" s="73"/>
    </row>
    <row r="204" spans="1:10" ht="15" customHeight="1">
      <c r="A204" s="9"/>
      <c r="B204" s="7"/>
      <c r="C204" s="2"/>
      <c r="D204" s="73"/>
      <c r="E204" s="73"/>
      <c r="F204" s="73"/>
      <c r="G204" s="73"/>
      <c r="H204" s="73"/>
      <c r="I204" s="74"/>
      <c r="J204" s="73"/>
    </row>
    <row r="205" spans="1:10" ht="15" customHeight="1">
      <c r="A205" s="9"/>
      <c r="B205" s="152" t="s">
        <v>384</v>
      </c>
      <c r="C205" s="2"/>
      <c r="D205" s="143"/>
      <c r="E205" s="143"/>
      <c r="F205" s="143"/>
      <c r="G205" s="143"/>
      <c r="H205" s="143"/>
      <c r="I205" s="74"/>
      <c r="J205" s="73"/>
    </row>
    <row r="206" spans="1:10" ht="15" customHeight="1">
      <c r="A206" s="9"/>
      <c r="B206" s="7"/>
      <c r="C206" s="2"/>
      <c r="D206" s="73"/>
      <c r="E206" s="73"/>
      <c r="F206" s="127"/>
      <c r="G206" s="127"/>
      <c r="H206" s="127"/>
      <c r="I206" s="127"/>
      <c r="J206" s="127"/>
    </row>
    <row r="207" spans="1:10">
      <c r="A207" s="9"/>
      <c r="B207" s="7"/>
      <c r="C207" s="2"/>
      <c r="D207" s="8"/>
      <c r="E207" s="8"/>
      <c r="F207" s="125"/>
      <c r="G207" s="125"/>
      <c r="H207" s="125"/>
      <c r="I207" s="125"/>
      <c r="J207" s="125"/>
    </row>
    <row r="208" spans="1:10">
      <c r="A208" s="9"/>
      <c r="B208" s="17"/>
      <c r="C208" s="2"/>
      <c r="D208" s="8"/>
      <c r="E208" s="8"/>
      <c r="F208" s="125"/>
      <c r="G208" s="125"/>
      <c r="H208" s="125"/>
      <c r="I208" s="125"/>
      <c r="J208" s="125"/>
    </row>
    <row r="209" spans="1:10" ht="15" customHeight="1">
      <c r="A209" s="9"/>
      <c r="B209" s="2"/>
      <c r="C209" s="2"/>
      <c r="D209" s="8"/>
      <c r="E209" s="8"/>
      <c r="F209" s="124"/>
      <c r="G209" s="124"/>
      <c r="H209" s="124"/>
      <c r="I209" s="124"/>
      <c r="J209" s="124"/>
    </row>
  </sheetData>
  <mergeCells count="4">
    <mergeCell ref="F207:J207"/>
    <mergeCell ref="F208:J208"/>
    <mergeCell ref="G202:H202"/>
    <mergeCell ref="F206:J206"/>
  </mergeCells>
  <pageMargins left="0.70866141732283472" right="1.1811023622047245" top="0.78740157480314965" bottom="0.78740157480314965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9"/>
  <sheetViews>
    <sheetView tabSelected="1" view="pageBreakPreview" topLeftCell="A19" zoomScaleNormal="70" zoomScaleSheetLayoutView="100" zoomScalePageLayoutView="70" workbookViewId="0">
      <selection activeCell="B34" sqref="B34:B35"/>
    </sheetView>
  </sheetViews>
  <sheetFormatPr defaultRowHeight="15.75"/>
  <cols>
    <col min="1" max="1" width="11.85546875" style="55" customWidth="1"/>
    <col min="2" max="2" width="33.7109375" style="61" customWidth="1"/>
    <col min="3" max="3" width="13.42578125" style="61" customWidth="1"/>
    <col min="4" max="4" width="14.28515625" style="61" customWidth="1"/>
    <col min="5" max="5" width="13.85546875" style="61" customWidth="1"/>
    <col min="6" max="6" width="13.28515625" style="61" customWidth="1"/>
    <col min="7" max="7" width="13.7109375" style="61" customWidth="1"/>
    <col min="8" max="8" width="13.28515625" style="61" customWidth="1"/>
    <col min="9" max="9" width="13.85546875" style="61" customWidth="1"/>
    <col min="10" max="10" width="14.28515625" style="61" customWidth="1"/>
    <col min="11" max="14" width="14.7109375" style="61" hidden="1" customWidth="1"/>
    <col min="15" max="15" width="14.7109375" style="58" customWidth="1"/>
    <col min="16" max="1019" width="8.5703125" style="55"/>
    <col min="1020" max="16384" width="9.140625" style="55"/>
  </cols>
  <sheetData>
    <row r="1" spans="1:23" ht="20.25" customHeight="1">
      <c r="A1" s="130" t="s">
        <v>371</v>
      </c>
      <c r="B1" s="131"/>
      <c r="C1" s="131"/>
      <c r="D1" s="131"/>
      <c r="E1" s="131"/>
      <c r="F1" s="131"/>
      <c r="G1" s="131"/>
      <c r="H1" s="62"/>
      <c r="I1" s="62"/>
      <c r="J1" s="62"/>
      <c r="K1" s="62"/>
      <c r="L1" s="62"/>
      <c r="M1" s="62"/>
      <c r="N1" s="62"/>
      <c r="O1" s="63"/>
    </row>
    <row r="2" spans="1:23" s="56" customFormat="1" ht="18">
      <c r="A2" s="154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3" spans="1:23" ht="15">
      <c r="A3" s="76" t="s">
        <v>348</v>
      </c>
      <c r="B3" s="77"/>
      <c r="C3" s="77"/>
      <c r="D3" s="78" t="s">
        <v>349</v>
      </c>
      <c r="E3" s="77"/>
      <c r="F3" s="77"/>
      <c r="G3" s="77"/>
      <c r="H3" s="76"/>
      <c r="I3" s="77"/>
      <c r="J3" s="77"/>
      <c r="K3" s="77"/>
      <c r="L3" s="78"/>
      <c r="M3" s="77"/>
      <c r="N3" s="77"/>
      <c r="O3" s="77"/>
    </row>
    <row r="4" spans="1:23" ht="15">
      <c r="A4" s="79" t="s">
        <v>350</v>
      </c>
      <c r="B4" s="80"/>
      <c r="C4" s="81"/>
      <c r="D4" s="82" t="s">
        <v>381</v>
      </c>
      <c r="E4" s="83"/>
      <c r="F4" s="84"/>
      <c r="G4" s="85"/>
      <c r="H4" s="79"/>
      <c r="I4" s="80"/>
      <c r="J4" s="80"/>
      <c r="K4" s="81"/>
      <c r="L4" s="82"/>
      <c r="M4" s="83"/>
      <c r="N4" s="84"/>
      <c r="O4" s="85"/>
    </row>
    <row r="5" spans="1:23" s="57" customFormat="1" ht="15.75" customHeight="1">
      <c r="A5" s="132" t="s">
        <v>386</v>
      </c>
      <c r="B5" s="133"/>
      <c r="C5" s="134"/>
      <c r="D5" s="86" t="s">
        <v>382</v>
      </c>
      <c r="E5" s="87"/>
      <c r="F5" s="87"/>
      <c r="G5" s="87"/>
      <c r="H5" s="88"/>
      <c r="I5" s="89"/>
      <c r="J5" s="90"/>
      <c r="K5" s="90"/>
      <c r="L5" s="86"/>
      <c r="M5" s="87"/>
      <c r="N5" s="87"/>
      <c r="O5" s="87"/>
    </row>
    <row r="6" spans="1:23" ht="15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</row>
    <row r="7" spans="1:23" ht="15">
      <c r="A7" s="91" t="s">
        <v>351</v>
      </c>
      <c r="B7" s="92" t="s">
        <v>352</v>
      </c>
      <c r="C7" s="92" t="s">
        <v>353</v>
      </c>
      <c r="D7" s="92" t="s">
        <v>354</v>
      </c>
      <c r="E7" s="92" t="s">
        <v>355</v>
      </c>
      <c r="F7" s="92" t="s">
        <v>356</v>
      </c>
      <c r="G7" s="92" t="s">
        <v>357</v>
      </c>
      <c r="H7" s="92" t="s">
        <v>358</v>
      </c>
      <c r="I7" s="92" t="s">
        <v>359</v>
      </c>
      <c r="J7" s="92" t="s">
        <v>360</v>
      </c>
      <c r="K7" s="92" t="s">
        <v>361</v>
      </c>
      <c r="L7" s="92" t="s">
        <v>362</v>
      </c>
      <c r="M7" s="92" t="s">
        <v>363</v>
      </c>
      <c r="N7" s="92" t="s">
        <v>364</v>
      </c>
      <c r="O7" s="135" t="s">
        <v>328</v>
      </c>
    </row>
    <row r="8" spans="1:23" ht="15">
      <c r="A8" s="93" t="s">
        <v>365</v>
      </c>
      <c r="B8" s="94" t="s">
        <v>366</v>
      </c>
      <c r="C8" s="94">
        <v>60</v>
      </c>
      <c r="D8" s="94">
        <v>60</v>
      </c>
      <c r="E8" s="94">
        <v>90</v>
      </c>
      <c r="F8" s="94">
        <v>120</v>
      </c>
      <c r="G8" s="94">
        <v>150</v>
      </c>
      <c r="H8" s="94">
        <v>180</v>
      </c>
      <c r="I8" s="94">
        <v>210</v>
      </c>
      <c r="J8" s="94">
        <v>240</v>
      </c>
      <c r="K8" s="94">
        <v>270</v>
      </c>
      <c r="L8" s="94">
        <v>300</v>
      </c>
      <c r="M8" s="94">
        <v>330</v>
      </c>
      <c r="N8" s="94">
        <v>360</v>
      </c>
      <c r="O8" s="136"/>
    </row>
    <row r="9" spans="1:23" s="58" customFormat="1" ht="25.5">
      <c r="A9" s="128" t="s">
        <v>367</v>
      </c>
      <c r="B9" s="95" t="s">
        <v>10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7">
        <f>C9+D9+E9+F9+G9+H9+I9+J9</f>
        <v>0</v>
      </c>
    </row>
    <row r="10" spans="1:23" s="58" customFormat="1">
      <c r="A10" s="129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9">
        <f>C10+D10+E10+F10+G10+H10+I10+J10</f>
        <v>0</v>
      </c>
    </row>
    <row r="11" spans="1:23" ht="15">
      <c r="A11" s="128" t="s">
        <v>368</v>
      </c>
      <c r="B11" s="96" t="s">
        <v>32</v>
      </c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7">
        <f>C11+D11+E11+F11+G11+H11+I11+J11</f>
        <v>0</v>
      </c>
    </row>
    <row r="12" spans="1:23" ht="15">
      <c r="A12" s="129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9">
        <f>C12+D12+E12+F12+G12+H12+I12+J12</f>
        <v>0</v>
      </c>
    </row>
    <row r="13" spans="1:23" ht="15">
      <c r="A13" s="137" t="s">
        <v>369</v>
      </c>
      <c r="B13" s="100" t="s">
        <v>42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1">
        <f t="shared" ref="O13:O32" si="0">C13+D13+E13+F13+G13+H13+I13+J13</f>
        <v>0</v>
      </c>
    </row>
    <row r="14" spans="1:23" ht="15">
      <c r="A14" s="138"/>
      <c r="B14" s="102" t="s">
        <v>388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3">
        <f t="shared" si="0"/>
        <v>0</v>
      </c>
      <c r="P14" s="59"/>
      <c r="Q14" s="59"/>
      <c r="R14" s="59"/>
      <c r="S14" s="59"/>
      <c r="T14" s="59"/>
      <c r="U14" s="59"/>
      <c r="V14" s="59"/>
      <c r="W14" s="59"/>
    </row>
    <row r="15" spans="1:23" ht="15">
      <c r="A15" s="137" t="s">
        <v>372</v>
      </c>
      <c r="B15" s="100" t="s">
        <v>55</v>
      </c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1">
        <f t="shared" si="0"/>
        <v>0</v>
      </c>
      <c r="P15" s="59"/>
      <c r="Q15" s="59"/>
      <c r="R15" s="59"/>
      <c r="S15" s="59"/>
      <c r="T15" s="59"/>
      <c r="U15" s="59"/>
      <c r="V15" s="59"/>
      <c r="W15" s="59"/>
    </row>
    <row r="16" spans="1:23" ht="15">
      <c r="A16" s="138"/>
      <c r="B16" s="102" t="s">
        <v>388</v>
      </c>
      <c r="C16" s="102"/>
      <c r="D16" s="102"/>
      <c r="E16" s="102"/>
      <c r="F16" s="102"/>
      <c r="G16" s="102"/>
      <c r="H16" s="102"/>
      <c r="I16" s="104"/>
      <c r="J16" s="102"/>
      <c r="K16" s="102"/>
      <c r="L16" s="102"/>
      <c r="M16" s="102"/>
      <c r="N16" s="102"/>
      <c r="O16" s="103">
        <f t="shared" si="0"/>
        <v>0</v>
      </c>
      <c r="P16" s="59"/>
      <c r="Q16" s="59"/>
      <c r="R16" s="59"/>
      <c r="S16" s="59"/>
      <c r="T16" s="59"/>
      <c r="U16" s="59"/>
      <c r="V16" s="59"/>
      <c r="W16" s="59"/>
    </row>
    <row r="17" spans="1:23" ht="15">
      <c r="A17" s="128" t="s">
        <v>373</v>
      </c>
      <c r="B17" s="105" t="s">
        <v>85</v>
      </c>
      <c r="C17" s="96"/>
      <c r="D17" s="96"/>
      <c r="E17" s="96"/>
      <c r="F17" s="96"/>
      <c r="G17" s="96"/>
      <c r="H17" s="96"/>
      <c r="I17" s="96"/>
      <c r="J17" s="105"/>
      <c r="K17" s="105"/>
      <c r="L17" s="105"/>
      <c r="M17" s="105"/>
      <c r="N17" s="105"/>
      <c r="O17" s="97">
        <f t="shared" si="0"/>
        <v>0</v>
      </c>
      <c r="P17" s="59"/>
      <c r="Q17" s="59"/>
      <c r="R17" s="59"/>
      <c r="S17" s="59"/>
      <c r="T17" s="59"/>
      <c r="U17" s="59"/>
      <c r="V17" s="59"/>
      <c r="W17" s="59"/>
    </row>
    <row r="18" spans="1:23" ht="15">
      <c r="A18" s="129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9">
        <f t="shared" si="0"/>
        <v>0</v>
      </c>
      <c r="P18" s="59"/>
      <c r="Q18" s="59"/>
      <c r="R18" s="59"/>
      <c r="S18" s="59"/>
      <c r="T18" s="59"/>
      <c r="U18" s="59"/>
      <c r="V18" s="59"/>
      <c r="W18" s="59"/>
    </row>
    <row r="19" spans="1:23" ht="15">
      <c r="A19" s="137" t="s">
        <v>374</v>
      </c>
      <c r="B19" s="106" t="s">
        <v>88</v>
      </c>
      <c r="C19" s="100"/>
      <c r="D19" s="100"/>
      <c r="E19" s="100"/>
      <c r="F19" s="100"/>
      <c r="G19" s="100"/>
      <c r="H19" s="100"/>
      <c r="I19" s="100"/>
      <c r="J19" s="106"/>
      <c r="K19" s="106"/>
      <c r="L19" s="106"/>
      <c r="M19" s="106"/>
      <c r="N19" s="106"/>
      <c r="O19" s="101">
        <f t="shared" si="0"/>
        <v>0</v>
      </c>
      <c r="P19" s="59"/>
      <c r="Q19" s="59"/>
      <c r="R19" s="59"/>
      <c r="S19" s="59"/>
      <c r="T19" s="59"/>
      <c r="U19" s="59"/>
      <c r="V19" s="59"/>
      <c r="W19" s="59"/>
    </row>
    <row r="20" spans="1:23" ht="15">
      <c r="A20" s="138"/>
      <c r="B20" s="102" t="s">
        <v>388</v>
      </c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3">
        <f t="shared" si="0"/>
        <v>0</v>
      </c>
      <c r="P20" s="59"/>
      <c r="Q20" s="59"/>
      <c r="R20" s="59"/>
      <c r="S20" s="59"/>
      <c r="T20" s="59"/>
      <c r="U20" s="59"/>
      <c r="V20" s="59"/>
      <c r="W20" s="59"/>
    </row>
    <row r="21" spans="1:23" ht="25.5">
      <c r="A21" s="137" t="s">
        <v>375</v>
      </c>
      <c r="B21" s="107" t="s">
        <v>95</v>
      </c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6"/>
      <c r="N21" s="106"/>
      <c r="O21" s="101">
        <f t="shared" si="0"/>
        <v>0</v>
      </c>
      <c r="P21" s="59"/>
      <c r="Q21" s="59"/>
      <c r="R21" s="59"/>
      <c r="S21" s="59"/>
      <c r="T21" s="59"/>
      <c r="U21" s="59"/>
      <c r="V21" s="59"/>
      <c r="W21" s="59"/>
    </row>
    <row r="22" spans="1:23" ht="15">
      <c r="A22" s="138"/>
      <c r="B22" s="102" t="s">
        <v>388</v>
      </c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3">
        <f t="shared" si="0"/>
        <v>0</v>
      </c>
      <c r="P22" s="59"/>
      <c r="Q22" s="59"/>
      <c r="R22" s="59"/>
      <c r="S22" s="59"/>
      <c r="T22" s="59"/>
      <c r="U22" s="59"/>
      <c r="V22" s="59"/>
      <c r="W22" s="59"/>
    </row>
    <row r="23" spans="1:23" ht="15">
      <c r="A23" s="137" t="s">
        <v>376</v>
      </c>
      <c r="B23" s="106" t="s">
        <v>137</v>
      </c>
      <c r="C23" s="100"/>
      <c r="D23" s="100"/>
      <c r="E23" s="100"/>
      <c r="F23" s="100"/>
      <c r="G23" s="100"/>
      <c r="H23" s="100"/>
      <c r="I23" s="100"/>
      <c r="J23" s="100"/>
      <c r="K23" s="106"/>
      <c r="L23" s="106"/>
      <c r="M23" s="100"/>
      <c r="N23" s="106"/>
      <c r="O23" s="101">
        <f t="shared" si="0"/>
        <v>0</v>
      </c>
      <c r="P23" s="59"/>
      <c r="Q23" s="59"/>
      <c r="R23" s="59"/>
      <c r="S23" s="59"/>
      <c r="T23" s="59"/>
      <c r="U23" s="59"/>
      <c r="V23" s="59"/>
      <c r="W23" s="59"/>
    </row>
    <row r="24" spans="1:23" ht="15">
      <c r="A24" s="138"/>
      <c r="B24" s="102" t="s">
        <v>388</v>
      </c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3">
        <f t="shared" si="0"/>
        <v>0</v>
      </c>
      <c r="P24" s="59"/>
      <c r="Q24" s="59"/>
      <c r="R24" s="59"/>
      <c r="S24" s="59"/>
      <c r="T24" s="59"/>
      <c r="U24" s="59"/>
      <c r="V24" s="59"/>
      <c r="W24" s="59"/>
    </row>
    <row r="25" spans="1:23" ht="15">
      <c r="A25" s="137" t="s">
        <v>377</v>
      </c>
      <c r="B25" s="108" t="s">
        <v>170</v>
      </c>
      <c r="C25" s="108"/>
      <c r="D25" s="100"/>
      <c r="E25" s="109"/>
      <c r="F25" s="109"/>
      <c r="G25" s="109"/>
      <c r="H25" s="108"/>
      <c r="I25" s="108"/>
      <c r="J25" s="100"/>
      <c r="K25" s="108"/>
      <c r="L25" s="100"/>
      <c r="M25" s="100"/>
      <c r="N25" s="100"/>
      <c r="O25" s="101">
        <f t="shared" si="0"/>
        <v>0</v>
      </c>
      <c r="P25" s="59"/>
      <c r="Q25" s="59"/>
      <c r="R25" s="59"/>
      <c r="S25" s="59"/>
      <c r="T25" s="59"/>
      <c r="U25" s="59"/>
      <c r="V25" s="59"/>
      <c r="W25" s="59"/>
    </row>
    <row r="26" spans="1:23" ht="15">
      <c r="A26" s="138"/>
      <c r="B26" s="102" t="s">
        <v>388</v>
      </c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3">
        <f t="shared" si="0"/>
        <v>0</v>
      </c>
      <c r="P26" s="59"/>
      <c r="Q26" s="59"/>
      <c r="R26" s="59"/>
      <c r="S26" s="59"/>
      <c r="T26" s="59"/>
      <c r="U26" s="59"/>
      <c r="V26" s="59"/>
      <c r="W26" s="59"/>
    </row>
    <row r="27" spans="1:23" ht="15">
      <c r="A27" s="137" t="s">
        <v>378</v>
      </c>
      <c r="B27" s="100" t="s">
        <v>250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1">
        <f t="shared" si="0"/>
        <v>0</v>
      </c>
      <c r="P27" s="59"/>
      <c r="Q27" s="59"/>
      <c r="R27" s="59"/>
      <c r="S27" s="59"/>
      <c r="T27" s="59"/>
      <c r="U27" s="59"/>
      <c r="V27" s="59"/>
      <c r="W27" s="59"/>
    </row>
    <row r="28" spans="1:23" ht="15">
      <c r="A28" s="138"/>
      <c r="B28" s="102" t="s">
        <v>388</v>
      </c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3">
        <f t="shared" si="0"/>
        <v>0</v>
      </c>
      <c r="P28" s="59"/>
      <c r="Q28" s="59"/>
      <c r="R28" s="59"/>
      <c r="S28" s="59"/>
      <c r="T28" s="59"/>
      <c r="U28" s="59"/>
      <c r="V28" s="59"/>
      <c r="W28" s="59"/>
    </row>
    <row r="29" spans="1:23" ht="15">
      <c r="A29" s="137" t="s">
        <v>379</v>
      </c>
      <c r="B29" s="100" t="s">
        <v>335</v>
      </c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1">
        <f t="shared" si="0"/>
        <v>0</v>
      </c>
      <c r="P29" s="59"/>
      <c r="Q29" s="59"/>
      <c r="R29" s="59"/>
      <c r="S29" s="59"/>
      <c r="T29" s="59"/>
      <c r="U29" s="59"/>
      <c r="V29" s="59"/>
      <c r="W29" s="59"/>
    </row>
    <row r="30" spans="1:23" ht="15">
      <c r="A30" s="138"/>
      <c r="B30" s="102" t="s">
        <v>388</v>
      </c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3">
        <f t="shared" si="0"/>
        <v>0</v>
      </c>
      <c r="P30" s="59"/>
      <c r="Q30" s="59"/>
      <c r="R30" s="59"/>
      <c r="S30" s="59"/>
      <c r="T30" s="59"/>
      <c r="U30" s="59"/>
      <c r="V30" s="59"/>
      <c r="W30" s="59"/>
    </row>
    <row r="31" spans="1:23" ht="15">
      <c r="A31" s="137" t="s">
        <v>380</v>
      </c>
      <c r="B31" s="110" t="s">
        <v>322</v>
      </c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1">
        <f t="shared" si="0"/>
        <v>0</v>
      </c>
      <c r="P31" s="59"/>
      <c r="Q31" s="59"/>
      <c r="R31" s="59"/>
      <c r="S31" s="59"/>
      <c r="T31" s="59"/>
      <c r="U31" s="59"/>
      <c r="V31" s="59"/>
      <c r="W31" s="59"/>
    </row>
    <row r="32" spans="1:23" ht="15">
      <c r="A32" s="138"/>
      <c r="B32" s="102" t="s">
        <v>388</v>
      </c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11">
        <f t="shared" si="0"/>
        <v>0</v>
      </c>
      <c r="P32" s="59"/>
      <c r="Q32" s="59"/>
      <c r="R32" s="59"/>
      <c r="S32" s="59"/>
      <c r="T32" s="59"/>
      <c r="U32" s="59"/>
      <c r="V32" s="59"/>
      <c r="W32" s="59"/>
    </row>
    <row r="33" spans="1:15" s="58" customFormat="1">
      <c r="A33" s="112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99"/>
    </row>
    <row r="34" spans="1:15" ht="15">
      <c r="A34" s="155" t="s">
        <v>370</v>
      </c>
      <c r="B34" s="140" t="s">
        <v>388</v>
      </c>
      <c r="C34" s="114">
        <f t="shared" ref="C34:E35" si="1">C9+C11+C13+C15+C17+C19+C21+C23+C25+C27+C29+C31</f>
        <v>0</v>
      </c>
      <c r="D34" s="114">
        <f t="shared" si="1"/>
        <v>0</v>
      </c>
      <c r="E34" s="114">
        <f t="shared" si="1"/>
        <v>0</v>
      </c>
      <c r="F34" s="114">
        <f t="shared" ref="F34:J34" si="2">F9+F11+F13+F15+F17+F19+F21+F23+F25+F27+F29+F31</f>
        <v>0</v>
      </c>
      <c r="G34" s="114">
        <f t="shared" si="2"/>
        <v>0</v>
      </c>
      <c r="H34" s="114">
        <f t="shared" si="2"/>
        <v>0</v>
      </c>
      <c r="I34" s="114">
        <f t="shared" si="2"/>
        <v>0</v>
      </c>
      <c r="J34" s="114">
        <f t="shared" si="2"/>
        <v>0</v>
      </c>
      <c r="K34" s="114" t="e">
        <f t="shared" ref="K34:N34" si="3">K35/$O$35</f>
        <v>#REF!</v>
      </c>
      <c r="L34" s="114" t="e">
        <f t="shared" si="3"/>
        <v>#REF!</v>
      </c>
      <c r="M34" s="114" t="e">
        <f t="shared" si="3"/>
        <v>#REF!</v>
      </c>
      <c r="N34" s="121" t="e">
        <f t="shared" si="3"/>
        <v>#REF!</v>
      </c>
      <c r="O34" s="114">
        <f>O9+O11+O13+O15+O17+O19+O21+O23+O25+O27+O29+O31</f>
        <v>0</v>
      </c>
    </row>
    <row r="35" spans="1:15" ht="21.75" customHeight="1">
      <c r="A35" s="156"/>
      <c r="B35" s="141"/>
      <c r="C35" s="115">
        <f t="shared" si="1"/>
        <v>0</v>
      </c>
      <c r="D35" s="115">
        <f t="shared" si="1"/>
        <v>0</v>
      </c>
      <c r="E35" s="115">
        <f t="shared" si="1"/>
        <v>0</v>
      </c>
      <c r="F35" s="115">
        <f t="shared" ref="F35:J35" si="4">F10+F12+F14+F16+F18+F20+F22+F24+F26+F28+F30+F32</f>
        <v>0</v>
      </c>
      <c r="G35" s="115">
        <f t="shared" si="4"/>
        <v>0</v>
      </c>
      <c r="H35" s="115">
        <f t="shared" si="4"/>
        <v>0</v>
      </c>
      <c r="I35" s="115">
        <f t="shared" si="4"/>
        <v>0</v>
      </c>
      <c r="J35" s="115">
        <f t="shared" si="4"/>
        <v>0</v>
      </c>
      <c r="K35" s="115" t="e">
        <f>K10+K12+K14+K16+K18+K20+K22+K24+K26+K28+K30+K32+#REF!</f>
        <v>#REF!</v>
      </c>
      <c r="L35" s="115" t="e">
        <f>L10+L12+L14+L16+L18+L20+L22+L24+L26+L28+L30+L32+#REF!</f>
        <v>#REF!</v>
      </c>
      <c r="M35" s="115" t="e">
        <f>M10+M12+M14+M16+M18+M20+M22+M24+M26+M28+M30+M32+#REF!</f>
        <v>#REF!</v>
      </c>
      <c r="N35" s="122" t="e">
        <f>N10+N12+N14+N16+N18+N20+N22+N24+N26+N28+N30+N32+#REF!</f>
        <v>#REF!</v>
      </c>
      <c r="O35" s="115">
        <f>O10+O12+O14+O16+O18+O20+O22+O24+O26+O28+O30+O32</f>
        <v>0</v>
      </c>
    </row>
    <row r="36" spans="1:15" ht="15" customHeight="1">
      <c r="A36" s="155" t="s">
        <v>383</v>
      </c>
      <c r="B36" s="114"/>
      <c r="C36" s="114">
        <f>C34</f>
        <v>0</v>
      </c>
      <c r="D36" s="114">
        <f>C36+D34</f>
        <v>0</v>
      </c>
      <c r="E36" s="114">
        <f>D36+E34</f>
        <v>0</v>
      </c>
      <c r="F36" s="114">
        <f t="shared" ref="F36:N37" si="5">F34+E36</f>
        <v>0</v>
      </c>
      <c r="G36" s="114">
        <f t="shared" si="5"/>
        <v>0</v>
      </c>
      <c r="H36" s="114">
        <f t="shared" si="5"/>
        <v>0</v>
      </c>
      <c r="I36" s="114">
        <f t="shared" si="5"/>
        <v>0</v>
      </c>
      <c r="J36" s="114">
        <f t="shared" si="5"/>
        <v>0</v>
      </c>
      <c r="K36" s="114" t="e">
        <f t="shared" si="5"/>
        <v>#REF!</v>
      </c>
      <c r="L36" s="114" t="e">
        <f t="shared" si="5"/>
        <v>#REF!</v>
      </c>
      <c r="M36" s="114" t="e">
        <f t="shared" si="5"/>
        <v>#REF!</v>
      </c>
      <c r="N36" s="114" t="e">
        <f t="shared" si="5"/>
        <v>#REF!</v>
      </c>
      <c r="O36" s="123"/>
    </row>
    <row r="37" spans="1:15" ht="22.5" customHeight="1">
      <c r="A37" s="156"/>
      <c r="B37" s="115"/>
      <c r="C37" s="115">
        <f>C35</f>
        <v>0</v>
      </c>
      <c r="D37" s="115">
        <f>C37+D35</f>
        <v>0</v>
      </c>
      <c r="E37" s="115">
        <f>D37+E35</f>
        <v>0</v>
      </c>
      <c r="F37" s="115">
        <f>E37+F35</f>
        <v>0</v>
      </c>
      <c r="G37" s="115">
        <f>F37+G35</f>
        <v>0</v>
      </c>
      <c r="H37" s="115">
        <f t="shared" si="5"/>
        <v>0</v>
      </c>
      <c r="I37" s="115">
        <f t="shared" si="5"/>
        <v>0</v>
      </c>
      <c r="J37" s="115">
        <f t="shared" si="5"/>
        <v>0</v>
      </c>
      <c r="K37" s="115" t="e">
        <f t="shared" si="5"/>
        <v>#REF!</v>
      </c>
      <c r="L37" s="115" t="e">
        <f t="shared" si="5"/>
        <v>#REF!</v>
      </c>
      <c r="M37" s="115" t="e">
        <f t="shared" si="5"/>
        <v>#REF!</v>
      </c>
      <c r="N37" s="115" t="e">
        <f t="shared" si="5"/>
        <v>#REF!</v>
      </c>
      <c r="O37" s="116"/>
    </row>
    <row r="38" spans="1:15" s="60" customFormat="1" ht="15">
      <c r="A38" s="117"/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</row>
    <row r="39" spans="1:15" s="60" customFormat="1" ht="15">
      <c r="A39" s="117"/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</row>
    <row r="40" spans="1:15" s="60" customFormat="1" ht="15.75" customHeight="1">
      <c r="A40" s="117"/>
      <c r="B40" s="17" t="s">
        <v>387</v>
      </c>
      <c r="C40" s="119"/>
      <c r="D40" s="118"/>
      <c r="E40" s="157"/>
      <c r="F40" s="157"/>
      <c r="G40" s="157"/>
      <c r="H40" s="157"/>
      <c r="I40" s="120"/>
      <c r="J40" s="120"/>
      <c r="K40" s="120"/>
      <c r="L40" s="120"/>
      <c r="M40" s="120"/>
      <c r="N40" s="120"/>
      <c r="O40" s="120"/>
    </row>
    <row r="41" spans="1:15" s="60" customFormat="1" ht="15">
      <c r="A41" s="117"/>
      <c r="B41" s="118"/>
      <c r="C41" s="118"/>
      <c r="D41" s="118"/>
      <c r="E41" s="142"/>
      <c r="F41" s="142"/>
      <c r="G41" s="142"/>
      <c r="H41" s="142"/>
      <c r="I41" s="120"/>
      <c r="J41" s="120"/>
      <c r="K41" s="120"/>
      <c r="L41" s="120"/>
      <c r="M41" s="120"/>
      <c r="N41" s="120"/>
      <c r="O41" s="120"/>
    </row>
    <row r="42" spans="1:15" s="60" customFormat="1" ht="15">
      <c r="A42" s="117"/>
      <c r="B42" s="118"/>
      <c r="C42" s="118"/>
      <c r="D42" s="118"/>
      <c r="E42" s="142"/>
      <c r="F42" s="142"/>
      <c r="G42" s="142"/>
      <c r="H42" s="142"/>
      <c r="I42" s="120"/>
      <c r="J42" s="120"/>
      <c r="K42" s="120"/>
      <c r="L42" s="120"/>
      <c r="M42" s="120"/>
      <c r="N42" s="120"/>
      <c r="O42" s="120"/>
    </row>
    <row r="43" spans="1:15" s="60" customFormat="1" ht="15">
      <c r="A43" s="139"/>
      <c r="B43" s="139"/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39"/>
    </row>
    <row r="44" spans="1:15" s="60" customFormat="1" ht="15">
      <c r="A44" s="139"/>
      <c r="B44" s="139"/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</row>
    <row r="45" spans="1:15" s="60" customFormat="1" ht="15">
      <c r="A45" s="139"/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</row>
    <row r="46" spans="1:15" s="60" customFormat="1" ht="15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</row>
    <row r="47" spans="1:15" s="60" customFormat="1" ht="15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</row>
    <row r="48" spans="1:15" s="60" customFormat="1" ht="15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</row>
    <row r="49" spans="1:15" s="60" customFormat="1" ht="15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</row>
  </sheetData>
  <mergeCells count="26">
    <mergeCell ref="A31:A32"/>
    <mergeCell ref="A43:O43"/>
    <mergeCell ref="A44:O44"/>
    <mergeCell ref="A45:O45"/>
    <mergeCell ref="A34:A35"/>
    <mergeCell ref="A36:A37"/>
    <mergeCell ref="B34:B35"/>
    <mergeCell ref="E40:H40"/>
    <mergeCell ref="E41:H41"/>
    <mergeCell ref="E42:H42"/>
    <mergeCell ref="A21:A22"/>
    <mergeCell ref="A23:A24"/>
    <mergeCell ref="A25:A26"/>
    <mergeCell ref="A27:A28"/>
    <mergeCell ref="A29:A30"/>
    <mergeCell ref="A11:A12"/>
    <mergeCell ref="A13:A14"/>
    <mergeCell ref="A15:A16"/>
    <mergeCell ref="A17:A18"/>
    <mergeCell ref="A19:A20"/>
    <mergeCell ref="A9:A10"/>
    <mergeCell ref="A1:G1"/>
    <mergeCell ref="A5:C5"/>
    <mergeCell ref="A2:O2"/>
    <mergeCell ref="A6:O6"/>
    <mergeCell ref="O7:O8"/>
  </mergeCells>
  <pageMargins left="0.51181102362204722" right="1.1023622047244095" top="0.59055118110236227" bottom="0.39370078740157483" header="0" footer="0"/>
  <pageSetup paperSize="9" scale="75" firstPageNumber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LibreOffice/5.0.2.2$Windows_x86 LibreOffice_project/37b43f919e4de5eeaca9b9755ed688758a8251fe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 ORÇAMENTÁRIA</vt:lpstr>
      <vt:lpstr>Cronograma</vt:lpstr>
      <vt:lpstr>Cronograma!Area_de_impressao</vt:lpstr>
      <vt:lpstr>'PLANILHA ORÇAMENTÁRIA'!Area_de_impressao</vt:lpstr>
      <vt:lpstr>'PLANILHA ORÇAMENTÁRIA'!Titulos_de_impressao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 Dora</dc:creator>
  <cp:lastModifiedBy>Usuário do Windows</cp:lastModifiedBy>
  <cp:revision>0</cp:revision>
  <cp:lastPrinted>2017-10-03T20:00:29Z</cp:lastPrinted>
  <dcterms:created xsi:type="dcterms:W3CDTF">2013-09-11T17:55:20Z</dcterms:created>
  <dcterms:modified xsi:type="dcterms:W3CDTF">2017-10-03T20:53:50Z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