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5.png" ContentType="image/png"/>
  <Override PartName="/xl/media/image6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1"/>
  </bookViews>
  <sheets>
    <sheet name="ORÇAMENTO" sheetId="1" state="visible" r:id="rId2"/>
    <sheet name="CRONOGRAMA" sheetId="2" state="visible" r:id="rId3"/>
    <sheet name="Plan3" sheetId="3" state="visible" r:id="rId4"/>
    <sheet name="MEMORIAL DE CALCULO PLACAS " sheetId="4" state="hidden" r:id="rId5"/>
    <sheet name="Plan1" sheetId="5" state="visible" r:id="rId6"/>
    <sheet name="Plan4" sheetId="6" state="visible" r:id="rId7"/>
  </sheets>
  <definedNames>
    <definedName function="false" hidden="false" localSheetId="0" name="_xlnm.Print_Area" vbProcedure="false">ORÇAMENTO!$A$1:$I$143</definedName>
    <definedName function="false" hidden="false" localSheetId="0" name="_xlnm.Print_Titles" vbProcedure="false">ORÇAMENTO!$1:$11</definedName>
    <definedName function="false" hidden="false" localSheetId="0" name="Print_Area_0" vbProcedure="false">ORÇAMENTO!$A$2:$I$143</definedName>
    <definedName function="false" hidden="false" localSheetId="0" name="Print_Area_0_0" vbProcedure="false">ORÇAMENTO!$A$2:$I$143</definedName>
    <definedName function="false" hidden="false" localSheetId="0" name="Print_Area_0_0_0" vbProcedure="false">ORÇAMENTO!$A$2:$I$143</definedName>
    <definedName function="false" hidden="false" localSheetId="0" name="Print_Area_0_0_0_0" vbProcedure="false">ORÇAMENTO!$A$2:$I$143</definedName>
    <definedName function="false" hidden="false" localSheetId="0" name="Print_Area_0_0_0_0_0" vbProcedure="false">ORÇAMENTO!$A$2:$I$131</definedName>
    <definedName function="false" hidden="false" localSheetId="0" name="Print_Area_0_0_0_0_0_0" vbProcedure="false">ORÇAMENTO!$A$2:$I$124</definedName>
    <definedName function="false" hidden="false" localSheetId="0" name="Print_Area_0_0_0_0_0_0_0" vbProcedure="false">ORÇAMENTO!$A$2:$I$124</definedName>
    <definedName function="false" hidden="false" localSheetId="0" name="Print_Area_0_0_0_0_0_0_0_0" vbProcedure="false">ORÇAMENTO!$A$2:$I$124</definedName>
    <definedName function="false" hidden="false" localSheetId="0" name="Print_Area_0_0_0_0_0_0_0_0_0" vbProcedure="false">ORÇAMENTO!$A$2:$J$124</definedName>
    <definedName function="false" hidden="false" localSheetId="0" name="Print_Area_0_0_0_0_0_0_0_0_0_0" vbProcedure="false">ORÇAMENTO!$A$2:$I$124</definedName>
    <definedName function="false" hidden="false" localSheetId="0" name="Print_Titles_0" vbProcedure="false">ORÇAMENTO!$2:$10</definedName>
    <definedName function="false" hidden="false" localSheetId="0" name="Print_Titles_0_0" vbProcedure="false">ORÇAMENTO!$2:$11</definedName>
    <definedName function="false" hidden="false" localSheetId="0" name="Print_Titles_0_0_0" vbProcedure="false">ORÇAMENTO!$2:$10</definedName>
    <definedName function="false" hidden="false" localSheetId="0" name="Print_Titles_0_0_0_0" vbProcedure="false">ORÇAMENTO!$2:$11</definedName>
    <definedName function="false" hidden="false" localSheetId="0" name="Print_Titles_0_0_0_0_0" vbProcedure="false">ORÇAMENTO!$2:$10</definedName>
    <definedName function="false" hidden="false" localSheetId="0" name="Print_Titles_0_0_0_0_0_0" vbProcedure="false">ORÇAMENTO!$2:$11</definedName>
    <definedName function="false" hidden="false" localSheetId="0" name="Print_Titles_0_0_0_0_0_0_0" vbProcedure="false">ORÇAMENTO!$2:$10</definedName>
    <definedName function="false" hidden="false" localSheetId="0" name="Print_Titles_0_0_0_0_0_0_0_0" vbProcedure="false">ORÇAMENTO!$2:$11</definedName>
    <definedName function="false" hidden="false" localSheetId="0" name="Print_Titles_0_0_0_0_0_0_0_0_0" vbProcedure="false">ORÇAMENTO!$2:$10</definedName>
    <definedName function="false" hidden="false" localSheetId="0" name="Print_Titles_0_0_0_0_0_0_0_0_0_0" vbProcedure="false">ORÇAMENTO!$2:$10</definedName>
    <definedName function="false" hidden="false" localSheetId="0" name="_xlnm.Print_Area" vbProcedure="false">ORÇAMENTO!$A$1:$I$143</definedName>
    <definedName function="false" hidden="false" localSheetId="0" name="_xlnm.Print_Area_0" vbProcedure="false">ORÇAMENTO!$A$1:$I$143</definedName>
    <definedName function="false" hidden="false" localSheetId="0" name="_xlnm.Print_Area_0_0" vbProcedure="false">ORÇAMENTO!$A$2:$I$143</definedName>
    <definedName function="false" hidden="false" localSheetId="0" name="_xlnm.Print_Area_0_0_0" vbProcedure="false">ORÇAMENTO!$A$2:$I$143</definedName>
    <definedName function="false" hidden="false" localSheetId="0" name="_xlnm.Print_Titles" vbProcedure="false">ORÇAMENTO!$1:$11</definedName>
    <definedName function="false" hidden="false" localSheetId="0" name="_xlnm.Print_Titles_0" vbProcedure="false">ORÇAMENTO!$1:$11</definedName>
    <definedName function="false" hidden="false" localSheetId="0" name="_xlnm.Print_Titles_0_0" vbProcedure="false">ORÇAMENTO!$2:$11</definedName>
    <definedName function="false" hidden="false" localSheetId="0" name="_xlnm.Print_Titles_0_0_0" vbProcedure="false">ORÇAMENTO!$2:$11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<sst xmlns="http://schemas.openxmlformats.org/spreadsheetml/2006/main" count="524" uniqueCount="314">
  <si>
    <t>PLANILHA ORÇAMENTÁRIA</t>
  </si>
  <si>
    <t>ASSUNTO: EXECUÇÃO DE REFORMA - UBS CONCEIÇÃO DE MONTE ALEGRE</t>
  </si>
  <si>
    <t>TIPO: CONSERVAÇÃO E REFORMA</t>
  </si>
  <si>
    <t>LOCAL: DISTRITO DE CONCEIÇÃO DE MONTE ALEGRE</t>
  </si>
  <si>
    <t>CPOS:VERSÃO 172/VIGÊNCIA: A PARTIR DE 16/03/2018 /FDE 04/2018</t>
  </si>
  <si>
    <t>SINAPI :DATA DE PREÇO : 04/2018/DATA REFERÊNCIA TÉCNICA: 14/04/2018</t>
  </si>
  <si>
    <t>ITEM</t>
  </si>
  <si>
    <t>CÓDIGO</t>
  </si>
  <si>
    <t>FONTE</t>
  </si>
  <si>
    <t>DESCRIÇÃO DO SERVIÇO</t>
  </si>
  <si>
    <t>UN</t>
  </si>
  <si>
    <t>QUANT.</t>
  </si>
  <si>
    <t>P.U. S/ BDI</t>
  </si>
  <si>
    <t>P.U. C/ BDI</t>
  </si>
  <si>
    <t>TOTAL com BDI</t>
  </si>
  <si>
    <t>TOTAL sem BDI</t>
  </si>
  <si>
    <t>1.0</t>
  </si>
  <si>
    <t>MOBILIZAÇÃO-CANTEIRO DE OBRAS</t>
  </si>
  <si>
    <t>1.1</t>
  </si>
  <si>
    <t>74209/001</t>
  </si>
  <si>
    <t>SINAPI</t>
  </si>
  <si>
    <t>PLACA DE OBRA EM CHAPA DE AÇO GALVANIZADO – 2,00X3,00M</t>
  </si>
  <si>
    <t>UN.</t>
  </si>
  <si>
    <t>2.0</t>
  </si>
  <si>
    <t>DEMOLIÇÕES E RETIRADAS</t>
  </si>
  <si>
    <t>2.1</t>
  </si>
  <si>
    <t>03.01.020</t>
  </si>
  <si>
    <t>CPOS</t>
  </si>
  <si>
    <t>DEMOLIÇÃO MANUAL DE CONCRETO SIMPLES (PISO INTERNO E EXTERNO)</t>
  </si>
  <si>
    <t>M³</t>
  </si>
  <si>
    <t>2.2</t>
  </si>
  <si>
    <t>03.03.060</t>
  </si>
  <si>
    <t>DEMOLIÇÃO MANUAL DE REVESTIMENTO EM PISO (INTERNO)</t>
  </si>
  <si>
    <t>M²</t>
  </si>
  <si>
    <t>2.3</t>
  </si>
  <si>
    <t>03.02.040</t>
  </si>
  <si>
    <t>DEMOLIÇÃO MANUAL DE ALVENARIA DE ELEVAÇÃO OU ELEMENTO VAZADO (COPA)</t>
  </si>
  <si>
    <t>2.4</t>
  </si>
  <si>
    <t>04.11.030</t>
  </si>
  <si>
    <t>RETIRADA DE BANCADA INCLUINDO PERTENCES com reaproveitamento</t>
  </si>
  <si>
    <t>2.5</t>
  </si>
  <si>
    <t>04.11.020</t>
  </si>
  <si>
    <t>RETIRADA DE APARELHO SANITÁRIORIO INCLUINDO ACESSÓRIOS</t>
  </si>
  <si>
    <t>2.6</t>
  </si>
  <si>
    <t>04.08.060</t>
  </si>
  <si>
    <t>Retirada de batente com guarnição e peças lineares em madeira, chumbados (FICHÁRIO E COPA)</t>
  </si>
  <si>
    <t>2.7</t>
  </si>
  <si>
    <t>04.08.020</t>
  </si>
  <si>
    <t>Retirada de folha de esquadria em madeira (FICHÁRIO, COPA E WC-PCR)</t>
  </si>
  <si>
    <t>2.8</t>
  </si>
  <si>
    <t>05.07.040</t>
  </si>
  <si>
    <t>Remoção de entulho separado de obra com caçamba metálica - terra, alvenaria, concreto, argamassa, madeira, papel, plástico ou metal</t>
  </si>
  <si>
    <t>2.9</t>
  </si>
  <si>
    <t>85184</t>
  </si>
  <si>
    <t>Retirada de grama em placas</t>
  </si>
  <si>
    <t>m²</t>
  </si>
  <si>
    <t>2.10</t>
  </si>
  <si>
    <t>79473</t>
  </si>
  <si>
    <t>Corte e aterro compensado</t>
  </si>
  <si>
    <t>m³</t>
  </si>
  <si>
    <t>2.11</t>
  </si>
  <si>
    <t>54.01.010</t>
  </si>
  <si>
    <t>Regularização e compactação mecanizada de superfície, sem controle do proctor normal</t>
  </si>
  <si>
    <t>2.12</t>
  </si>
  <si>
    <t>mo- 34.02.100</t>
  </si>
  <si>
    <t>Plantio de grama em placas (mao de obra)</t>
  </si>
  <si>
    <t>3.0</t>
  </si>
  <si>
    <t>RETIRAR MATERIAL ORGÂNICO</t>
  </si>
  <si>
    <t>3.1</t>
  </si>
  <si>
    <t>06.02.020</t>
  </si>
  <si>
    <t>ESCAVAÇÃO MANUAL EM SOLO DE 1ª E 2ª CATEGORIA EM VALA OU CAVA ATÉ 1,50 M</t>
  </si>
  <si>
    <t>4.0</t>
  </si>
  <si>
    <t>REFORÇO DE FUNDAÇÃO</t>
  </si>
  <si>
    <t>4.1</t>
  </si>
  <si>
    <t>16.31.024</t>
  </si>
  <si>
    <t>FDE</t>
  </si>
  <si>
    <t>ESTACA REAÇÃO PARA 20T CRAVADA  ALÉM 5,00M DE PROFUNDIDADE</t>
  </si>
  <si>
    <t>M</t>
  </si>
  <si>
    <t>4.2</t>
  </si>
  <si>
    <t>32.07.090</t>
  </si>
  <si>
    <t>Junta de dilatação ou vedação com mastique de silicone, 1,0 x 0,5 cm - inclusive guia de apoio em polietileno</t>
  </si>
  <si>
    <t>5.0</t>
  </si>
  <si>
    <t>REPOSIÇÃO DE SOLO</t>
  </si>
  <si>
    <t>5.1</t>
  </si>
  <si>
    <t>07.11.020</t>
  </si>
  <si>
    <t>REATERRO COMPACTADO  MECANIZADO DE  VALA OU CAVA COM  COMPACTADOR</t>
  </si>
  <si>
    <t>6.0</t>
  </si>
  <si>
    <t>ESGOTO</t>
  </si>
  <si>
    <t>6.1</t>
  </si>
  <si>
    <t>46.02.070</t>
  </si>
  <si>
    <t>TUBO DE PVC RIGIDO BRANCO  PXB COM VIROLA E ANEL  DE BORRACHA, LINHA ESGOTO  SERIE NORMAL , DN=100 mm, INCLUSIVE CONEXÕES</t>
  </si>
  <si>
    <t>m</t>
  </si>
  <si>
    <t>6.2</t>
  </si>
  <si>
    <t>46.02.050</t>
  </si>
  <si>
    <t>TUBO DE PVC RÍGIDO BRANCO PXB COM VIROLA E ANEL DE BORRACHA, LINHA ESGOTO SÉRIE NORMAL, DN= 50 MM, INCLUSIVE CONEXÕES</t>
  </si>
  <si>
    <t>6.3</t>
  </si>
  <si>
    <t>49.01.016</t>
  </si>
  <si>
    <t>CAIXA SIFONADA DE PVC RÍGIDO DE 100 X 100 X 50 MM, COM GRELHA ABRE/FECHA TODOS OS AMBIENTES</t>
  </si>
  <si>
    <t>UNID</t>
  </si>
  <si>
    <t>6.4</t>
  </si>
  <si>
    <t>74104/001</t>
  </si>
  <si>
    <t>CAIXA DE INSPEÇÃO EM ALVENARIA DE TIJOLO MACIÇO 60X60X60CM, REVESTIDA INTERNAMENTE COM BARRA LISA (CIMENTO E AREIA, TRAÇO 1:4) E=2,0CM, COM TAMPA PRÉ-MOLDADA DE CONCRETO E FUNDO DE CONCRETO 15MPA TIPO C - ESCAVAÇÃO E CONFECÇÃO</t>
  </si>
  <si>
    <t>7.0</t>
  </si>
  <si>
    <t>AGUA FRIA</t>
  </si>
  <si>
    <t>7.1</t>
  </si>
  <si>
    <t>PONTO DE CONSUMO TERMINAL DE ÁGUA FRIA (SUBRAMAL) COM TUBULAÇÃO DE PVC, DN 25 MM, INSTALADO EM RAMAL DE ÁGUA, INCLUSOS RASGO E CHUMBAMENTO EM ALVENARIA. AF_12/2014 NO CHÃO (DENTISTA)</t>
  </si>
  <si>
    <t>PT</t>
  </si>
  <si>
    <t>7.2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</si>
  <si>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</si>
  <si>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>8.0</t>
  </si>
  <si>
    <t>PISOS E REVESTIMENTOS</t>
  </si>
  <si>
    <t>8.1</t>
  </si>
  <si>
    <t>11.01.100</t>
  </si>
  <si>
    <t>CONCRETO USINADO,FCK= 20,0 MPa</t>
  </si>
  <si>
    <t>8.2</t>
  </si>
  <si>
    <t>11.16.040</t>
  </si>
  <si>
    <t>LANÇAMENTO E ADENSAMENTO DE CONCRETO</t>
  </si>
  <si>
    <t>8.3</t>
  </si>
  <si>
    <t>REVESTIMENTO CERÂMICO PARA PISO COM PLACAS TIPO ESMALTADA EXTRA DE DIMENSÕES 60X60 CM APLICADA EM AMBIENTES DE ÁREA MAIOR QUE 10 M2. AF_06/2014</t>
  </si>
  <si>
    <t>8.4</t>
  </si>
  <si>
    <t>18.06.063</t>
  </si>
  <si>
    <t>EXECUÇÃO DE RODAPÉ</t>
  </si>
  <si>
    <t>8.5</t>
  </si>
  <si>
    <t>19.01.390</t>
  </si>
  <si>
    <t>SOLEIRA EM GRANITO COM ESPESSURA DE 2 CM E LARGURA DE 21 ATÉ 30 CM</t>
  </si>
  <si>
    <t>9.0</t>
  </si>
  <si>
    <t>INSTALAÇÕES HIDRÁULICAS</t>
  </si>
  <si>
    <t>9.1</t>
  </si>
  <si>
    <t>LOUÇAS E APARELHOS SANITÁRIOS</t>
  </si>
  <si>
    <t>9.2</t>
  </si>
  <si>
    <t>VASO SANITÁRIO SIFONADO CONVENCIONAL EM LOUÇA BRANCA - FORNECIMENTO E INSTALAÇÃO. AF_10/2016</t>
  </si>
  <si>
    <t>9.3</t>
  </si>
  <si>
    <t>VASO SANITÁRIO SIFONADO CONVENCIONAL PARA PCD SEM FURO FRONTAL COM LOUÇA BRANCA SEM ASSENTO, INCLUSO CONJUNTO DE LIGAÇÃO PARA BACIA SANITÁRIA AJUSTÁVEL - FORNECIMENTO E INSTALAÇÃO. AF_10/2016</t>
  </si>
  <si>
    <t>9.4</t>
  </si>
  <si>
    <t>LAVATÓRIO LOUÇA BRANCA SUSPENSO, 29,5 X 39CM OU EQUIVALENTE, PADRÃO POPULAR, INCLUSO SIFÃO TIPO GARRAFA EM PVC, VÁLVULA E ENGATE FLEXÍVEL 30CM EM PLÁSTICO E TORNEIRA CROMADA DE MESA, PADRÃO POPULAR - FORNECIMENTO E INSTALAÇÃO. AF_12/2013</t>
  </si>
  <si>
    <t>9.5</t>
  </si>
  <si>
    <t>TANQUE DE MÁRMORE SINTÉTICO SUSPENSO, 22 L OU EQUIVALENTE, INCLUSO SIFÃO FLEXÍVEL EM PVC, VÁLVULA PLÁSTICA E TORNEIRA DE METAL CROMADO – FORNECIMENTO E INSTALAÇÃO – AF_ 12/2013</t>
  </si>
  <si>
    <t>9.9</t>
  </si>
  <si>
    <t>44.02.060</t>
  </si>
  <si>
    <t>TAMPO/BANCADA EM GRANITO ESPESS. 3 CM – INSTALAÇÃO. (M.O)</t>
  </si>
  <si>
    <t>9.10</t>
  </si>
  <si>
    <t>SABONETEIRA PLÁSTICA TIPO DISPENSER PARA SABONETE LIQUIDO COM RESERVATÓRIO 800 A 1500 ML, INCLUSO FIXAÇÃO. AF_10/2016</t>
  </si>
  <si>
    <t>9.11</t>
  </si>
  <si>
    <t>44.03.010</t>
  </si>
  <si>
    <t>DISPENSER TOALHEIRO EM ABS E POLICARBONATO PARA BOBINA DE 20CM X 20M, COM ALAVANCA</t>
  </si>
  <si>
    <t>9.12</t>
  </si>
  <si>
    <t>30.01.050</t>
  </si>
  <si>
    <t>BARRA DE APOIO EM ÂNGULO DE 90°, PARA PESSOAS COM MOBILIDADE REDUZIDA, EM TUBO DE AÇO INOXIDÁVEL DE 1 1/2´ X 800 X 800 MM</t>
  </si>
  <si>
    <t>10.0</t>
  </si>
  <si>
    <t>INSTALAÇÕES ELÉTRICAS</t>
  </si>
  <si>
    <t>10.1</t>
  </si>
  <si>
    <t>CABO DE COBRE FLEXÍVEL ISOLADO, 2,50 MM², ANTI CHAMA, 06/1,0KV PARA</t>
  </si>
  <si>
    <t>10.2</t>
  </si>
  <si>
    <t>73953/006</t>
  </si>
  <si>
    <t>LUMINÁRIA TIPO CALHA DE SOBREPOR 2X2X18, SEM RETOR E SEM LÂMPADA, FORNECIMENTO E INSTALAÇÃO</t>
  </si>
  <si>
    <t>10.3</t>
  </si>
  <si>
    <t>41.02.550</t>
  </si>
  <si>
    <t>Lâmpada led tubular T8 com base G13, de 1600 até 1943 Im - 18 W</t>
  </si>
  <si>
    <t>11.0</t>
  </si>
  <si>
    <t>ESQUADRIAS</t>
  </si>
  <si>
    <t>11.1</t>
  </si>
  <si>
    <t>KIT PORTA DE MADEIRA PARA PINTURA, 070X2,10, ESP. 3,5CM, INCLUSIVE DOBRADIÇAS, MONTAGEM E INSTALAÇÃO DE BATENTE, SEM FECHADURA – FORNECIMENTO E INSTALAÇÃO.</t>
  </si>
  <si>
    <t>11.2</t>
  </si>
  <si>
    <t>KIT PORTA DE MADEIRA PARA PINTURA, 090X2,10, ESP. 3,5CM, INCLUSIVE DOBRADIÇAS, MONTAGEM E INSTALAÇÃO DE BATENTE, SEM FECHADURA – FORNECIMENTO E INSTALAÇÃO.</t>
  </si>
  <si>
    <t>11.3</t>
  </si>
  <si>
    <t>FECHADURA DE EMBUTIR COM CILINDRO, EXTERNA,COMPLETA, INCLUSIVE EXECUÇÃO DE FURO-FORNECIMENTO E INSTALAÇÃO.</t>
  </si>
  <si>
    <t>11.4</t>
  </si>
  <si>
    <t>FECHADURA DE EMBUTIR PARA PORTA DE BANHEIRO,COMPLETA, INCLUSIVE EXECUÇÃO DE FURO – FORNECIMENTO E INSTALAÇÃO.</t>
  </si>
  <si>
    <t>11.5</t>
  </si>
  <si>
    <t>JANELA DE AÇO BASCULANTE,FIXAÇÃO COM ARGAMASSA, SEM VIDROS, COM GRADE DE PROTEÇÃO</t>
  </si>
  <si>
    <t>11.6</t>
  </si>
  <si>
    <t>26.01.020</t>
  </si>
  <si>
    <t>VIDRO LISO TRANSPARENTE – 3 MM</t>
  </si>
  <si>
    <t>11.7</t>
  </si>
  <si>
    <t>PORTAO DE FERRO EM CHAPA GALVANIZADA PLANA 14 GSG</t>
  </si>
  <si>
    <t>11.8</t>
  </si>
  <si>
    <t>SERRALHEIRO COM ENCARGOS COMPLEMENTARES</t>
  </si>
  <si>
    <t>H</t>
  </si>
  <si>
    <t>11.9</t>
  </si>
  <si>
    <t>AUXILIAR DE SERRALHEIRO COM ENCARGOS COMPLEMENTARES</t>
  </si>
  <si>
    <t>12.0</t>
  </si>
  <si>
    <t>CALÇADA EXTERNA E CANALETA DE ÁGUAS PLUVIAIS</t>
  </si>
  <si>
    <t>12.1</t>
  </si>
  <si>
    <t>CONCRETO USINADO ,FCK= 20,0 MPa</t>
  </si>
  <si>
    <t>12.2</t>
  </si>
  <si>
    <t>LANÇAMENTO E ADENSAMENTO DE CONCRETO OU MASSA EM FUNDAÇÃO</t>
  </si>
  <si>
    <t>12.3</t>
  </si>
  <si>
    <t>PINTURA ACRÍLICA EM PISO CIMENTADO – 02 DEMÃOS</t>
  </si>
  <si>
    <t>13.0</t>
  </si>
  <si>
    <t>MURETA EXTERNA</t>
  </si>
  <si>
    <t>13.1</t>
  </si>
  <si>
    <t>14.01.060</t>
  </si>
  <si>
    <t>ALVENARIA  (MURETA  NO ACESSO DOS FUNDOS)</t>
  </si>
  <si>
    <t>13.2</t>
  </si>
  <si>
    <t>17.02.020</t>
  </si>
  <si>
    <t>CHAPISCO</t>
  </si>
  <si>
    <t>13.3</t>
  </si>
  <si>
    <t>17.02.220</t>
  </si>
  <si>
    <t>REBOCO</t>
  </si>
  <si>
    <t>13.4</t>
  </si>
  <si>
    <t>PINTURA  ACRÍLICA EM PISO CIMENTADO – 02 DEMÃOS</t>
  </si>
  <si>
    <t>13.5</t>
  </si>
  <si>
    <t>11.20.050</t>
  </si>
  <si>
    <t>Corte de junta de dilatação, com serra de disco diamantado para pisos</t>
  </si>
  <si>
    <t>14.0</t>
  </si>
  <si>
    <t>ALVENARIA DE ELEVAÇÃO</t>
  </si>
  <si>
    <t>14.1</t>
  </si>
  <si>
    <t>14.04.200</t>
  </si>
  <si>
    <t>ALVENARIA DE BLOCO CERÂMICO DE VEDAÇÃO USO REVESTIDO – 9 CM</t>
  </si>
  <si>
    <t>14.2</t>
  </si>
  <si>
    <t>14.3</t>
  </si>
  <si>
    <t>14.4</t>
  </si>
  <si>
    <t>REVESTIMENTO CERÂMICO P/ PAREDES INT. C/ PLACAS TIPO ESMALTADAS EXTRA.</t>
  </si>
  <si>
    <t>15.0</t>
  </si>
  <si>
    <t>PINTURA</t>
  </si>
  <si>
    <t>15.1</t>
  </si>
  <si>
    <t>33.10.010</t>
  </si>
  <si>
    <t>TINTA LÁTEX ANTIMOFO EM MASSA, INCLUSIVE PREPARO (INTERNA)</t>
  </si>
  <si>
    <t>15.2</t>
  </si>
  <si>
    <t>33.10.030</t>
  </si>
  <si>
    <t>TINTA ACRÍLICA ANTIMOFO EM MASSA, INCLUSIVE PREPARO (EXTERNA).</t>
  </si>
  <si>
    <t>15.3</t>
  </si>
  <si>
    <t>33.10.040</t>
  </si>
  <si>
    <t>ESMALTE EM MASSA, INCLUSIVE PREPARO (BARRADO INTERNO H=1,20).</t>
  </si>
  <si>
    <t>15.4</t>
  </si>
  <si>
    <t>32.16.050</t>
  </si>
  <si>
    <t>IMPERMEABILIZAÇÃO EM MEMBRANA Á BASE DE POLÍMEROS ACRÍLICOS, NA COR BRANCA.</t>
  </si>
  <si>
    <t>15.5</t>
  </si>
  <si>
    <t>33.11.020</t>
  </si>
  <si>
    <t>ESMALTE ACETINADO EM SUPERFÍCIE DE MADEIRA, INCLUSIVE PREPARO (PORTAS)</t>
  </si>
  <si>
    <t>15.6</t>
  </si>
  <si>
    <t>33.12.010</t>
  </si>
  <si>
    <t>ESMALTE EM SUPERFÍCIE METÁLICA, INCLUSIVE PREPARO</t>
  </si>
  <si>
    <t>16.0</t>
  </si>
  <si>
    <t>COBERTURA</t>
  </si>
  <si>
    <t>16.1</t>
  </si>
  <si>
    <t>SIURB</t>
  </si>
  <si>
    <t>REVISÃO GERAL DE TELHADOS DE BARRO, INCLUSIVE TOMADA DE GOTEIRA</t>
  </si>
  <si>
    <t>16.2</t>
  </si>
  <si>
    <t>16.33.020</t>
  </si>
  <si>
    <t>CALHA, RUFO, AFINS EM CHAPA GALVANIZADA Nº 24 - CORTE 0,33 M</t>
  </si>
  <si>
    <t>17.0</t>
  </si>
  <si>
    <t>INCENDIO</t>
  </si>
  <si>
    <t>17.1</t>
  </si>
  <si>
    <t>SINALIZAÇÃO</t>
  </si>
  <si>
    <t>17.1.1</t>
  </si>
  <si>
    <t>97.01.010</t>
  </si>
  <si>
    <t>P1 - PROIBIDO FUMAR Ø190MM</t>
  </si>
  <si>
    <t>17.1.2</t>
  </si>
  <si>
    <t>A5 - CUIDADO Ø 150MM</t>
  </si>
  <si>
    <t>17.1.3</t>
  </si>
  <si>
    <t>S2 - SAÍDA DE EMERGÊNCIA ( INDICAÇÃO DE DIREÇÃO) 150X250MM</t>
  </si>
  <si>
    <t>17.1.4</t>
  </si>
  <si>
    <t>S12 - SAÍDA DE EMERGÊNCIA 150X250MM</t>
  </si>
  <si>
    <t>17.1.5</t>
  </si>
  <si>
    <t>S3 - SAÍDA DE EMERGÊNCIA (INDICAÇÃO DAS SAÍDAS) 150X250MM</t>
  </si>
  <si>
    <t>17.1.6</t>
  </si>
  <si>
    <t>M1 - SINALIZAÇÃO  NA ENTRADA PRINCIPAL 300X450MM</t>
  </si>
  <si>
    <t>17.1.8</t>
  </si>
  <si>
    <t>M2 - SINALIZAÇÃO  NA ENTRADA PRINCIPAL 240X450MM</t>
  </si>
  <si>
    <t>17.1.9</t>
  </si>
  <si>
    <t>E5 - EXTINTOR DE INCÊNDIO 150X150MM</t>
  </si>
  <si>
    <t>17.2</t>
  </si>
  <si>
    <t>EXTINTOR</t>
  </si>
  <si>
    <t>17.2.1</t>
  </si>
  <si>
    <t>EXTINTOR MANUAL DE PÓ QUÍMICO SECO BC - CAPACIDADE DE 4 KG</t>
  </si>
  <si>
    <t>17.2.2</t>
  </si>
  <si>
    <t>73775/002</t>
  </si>
  <si>
    <t>EXTINTOR INCÊNDIO ÁGUA-PRESSURIZADA 10L ,INCL. SUPORTE PAREDE, CARGA     COMPLETA, FORNECIMENTO E COLOCAÇÃO</t>
  </si>
  <si>
    <t>18.0</t>
  </si>
  <si>
    <t>CENTRAL GLP</t>
  </si>
  <si>
    <t>18.1</t>
  </si>
  <si>
    <t>45.02.040</t>
  </si>
  <si>
    <t>ENTRADA COMPLETA DE GÁS GLP COM 2 CILINDROS DE 45 KG</t>
  </si>
  <si>
    <t>19.0</t>
  </si>
  <si>
    <t>LIMPEZA DE OBRA</t>
  </si>
  <si>
    <t>19.1</t>
  </si>
  <si>
    <t>LIMPEZA FINAL DA OBRA</t>
  </si>
  <si>
    <t>TOTAL PROPOSTA com BDI</t>
  </si>
  <si>
    <t>BDI</t>
  </si>
  <si>
    <t>TOTAL PROPOSTA sem BDI</t>
  </si>
  <si>
    <t>______________________________</t>
  </si>
  <si>
    <t>Elza Regina Salomão</t>
  </si>
  <si>
    <t>Engenheira Civil CREA/SP 0601394056</t>
  </si>
  <si>
    <t>CRONOGRAMA FÍSICO FINANCEIRO</t>
  </si>
  <si>
    <t>OBRA: EXECUÇÃO DE REFORMA - UBS CONCEIÇÃO DE MONTE ALEGRE</t>
  </si>
  <si>
    <t>END: PRAÇA AMADEU GIANNASI, S/Nº</t>
  </si>
  <si>
    <t>DISTRITO DE CONCEIÇÃO DE MONTE ALEGRE</t>
  </si>
  <si>
    <t>DATA: 04/06/2018</t>
  </si>
  <si>
    <t>1º MÊS</t>
  </si>
  <si>
    <t>2º MÊS</t>
  </si>
  <si>
    <t>3º MÊS</t>
  </si>
  <si>
    <t>4º MÊS</t>
  </si>
  <si>
    <t>5º MÊS</t>
  </si>
  <si>
    <t>6º MÊS</t>
  </si>
  <si>
    <t>DESCRIÇÃO</t>
  </si>
  <si>
    <t>VALOR (R$)</t>
  </si>
  <si>
    <t>INCIDICE</t>
  </si>
  <si>
    <t>NO MÊS</t>
  </si>
  <si>
    <t>ACUM.</t>
  </si>
  <si>
    <t>ÁGUA FRIA</t>
  </si>
  <si>
    <t>INCÊNDIO</t>
  </si>
  <si>
    <t>TOTAL</t>
  </si>
  <si>
    <t>FINANCEIRO NO MÊS (em R$)</t>
  </si>
  <si>
    <t>APLICAÇÃO DOS RECURSOS</t>
  </si>
  <si>
    <t>RECURSOS DA UNIÃO</t>
  </si>
  <si>
    <t>RECURSOS PRÓPRIOS</t>
  </si>
  <si>
    <t>OUTRAS FONTES</t>
  </si>
  <si>
    <t>VALOR TOTAL DO INVESTIMENTO</t>
  </si>
  <si>
    <t>Eng.ª</t>
  </si>
  <si>
    <t>ELZA REGINA SALOMÃO</t>
  </si>
  <si>
    <t>Paraguaçu Paulista, 04 de junho de 2018</t>
  </si>
  <si>
    <t>CREA/SP:</t>
  </si>
  <si>
    <t>LOCAL E DATA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</si>
</sst>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* #,##0.00\ ;\-* #,##0.00\ ;* \-#\ ;@\ "/>
    <numFmt numFmtId="166" formatCode="0%"/>
    <numFmt numFmtId="167" formatCode="0.00%"/>
    <numFmt numFmtId="168" formatCode="#,##0.00"/>
    <numFmt numFmtId="169" formatCode="0.00"/>
    <numFmt numFmtId="170" formatCode="&quot; R$ &quot;* #,##0.00\ ;&quot;-R$ &quot;* #,##0.00\ ;&quot; R$ &quot;* \-#\ ;@\ "/>
    <numFmt numFmtId="171" formatCode="#,##0"/>
    <numFmt numFmtId="172" formatCode="@"/>
    <numFmt numFmtId="173" formatCode="0"/>
    <numFmt numFmtId="174" formatCode="[$R$-416]\ #,##0.00;[RED]\-[$R$-416]\ #,##0.00"/>
    <numFmt numFmtId="175" formatCode="_-* #,##0.00_-;\-* #,##0.00_-;_-* \-??_-;_-@_-"/>
    <numFmt numFmtId="176" formatCode="&quot;R$ &quot;#,##0.00"/>
    <numFmt numFmtId="177" formatCode="0.000"/>
  </numFmts>
  <fonts count="2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name val="Arial"/>
      <family val="2"/>
      <charset val="1"/>
    </font>
    <font>
      <b val="true"/>
      <sz val="15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  <charset val="1"/>
    </font>
    <font>
      <sz val="11"/>
      <name val="Arial"/>
      <family val="2"/>
      <charset val="1"/>
    </font>
    <font>
      <sz val="10"/>
      <color rgb="FFFF3333"/>
      <name val="Arial"/>
      <family val="2"/>
      <charset val="1"/>
    </font>
    <font>
      <sz val="12"/>
      <color rgb="FF000000"/>
      <name val="Calibri"/>
      <family val="2"/>
      <charset val="1"/>
    </font>
    <font>
      <b val="true"/>
      <sz val="10"/>
      <color rgb="FFFFFFFF"/>
      <name val="Arial"/>
      <family val="2"/>
      <charset val="1"/>
    </font>
    <font>
      <sz val="11"/>
      <color rgb="FFFF3333"/>
      <name val="Calibri"/>
      <family val="2"/>
      <charset val="1"/>
    </font>
    <font>
      <sz val="9"/>
      <color rgb="FF000000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92D050"/>
        <bgColor rgb="FF66CC00"/>
      </patternFill>
    </fill>
    <fill>
      <patternFill patternType="solid">
        <fgColor rgb="FFFFFFFF"/>
        <bgColor rgb="FFFFFFCC"/>
      </patternFill>
    </fill>
    <fill>
      <patternFill patternType="solid">
        <fgColor rgb="FF496828"/>
        <bgColor rgb="FF666699"/>
      </patternFill>
    </fill>
    <fill>
      <patternFill patternType="solid">
        <fgColor rgb="FF66CC00"/>
        <bgColor rgb="FF92D050"/>
      </patternFill>
    </fill>
  </fills>
  <borders count="61">
    <border diagonalUp="false" diagonalDown="false">
      <left/>
      <right/>
      <top/>
      <bottom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 style="double"/>
      <right/>
      <top/>
      <bottom/>
      <diagonal/>
    </border>
    <border diagonalUp="false" diagonalDown="false">
      <left/>
      <right style="double"/>
      <top/>
      <bottom/>
      <diagonal/>
    </border>
    <border diagonalUp="false" diagonalDown="false">
      <left style="double"/>
      <right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double"/>
      <top/>
      <bottom style="double"/>
      <diagonal/>
    </border>
    <border diagonalUp="false" diagonalDown="false">
      <left style="double"/>
      <right/>
      <top style="double"/>
      <bottom style="double"/>
      <diagonal/>
    </border>
    <border diagonalUp="false" diagonalDown="false">
      <left/>
      <right/>
      <top style="double"/>
      <bottom style="double"/>
      <diagonal/>
    </border>
    <border diagonalUp="false" diagonalDown="false">
      <left/>
      <right style="double"/>
      <top style="double"/>
      <bottom style="double"/>
      <diagonal/>
    </border>
    <border diagonalUp="false" diagonalDown="false">
      <left/>
      <right style="medium"/>
      <top style="double"/>
      <bottom style="double"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 style="double"/>
      <bottom style="medium"/>
      <diagonal/>
    </border>
    <border diagonalUp="false" diagonalDown="false">
      <left/>
      <right style="medium"/>
      <top style="double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double"/>
      <right style="double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hair"/>
      <top style="medium"/>
      <bottom/>
      <diagonal/>
    </border>
    <border diagonalUp="false" diagonalDown="false">
      <left style="medium"/>
      <right style="medium"/>
      <top style="medium"/>
      <bottom style="hair"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medium"/>
      <right style="hair"/>
      <top style="hair"/>
      <bottom style="thin"/>
      <diagonal/>
    </border>
    <border diagonalUp="false" diagonalDown="false">
      <left style="hair"/>
      <right style="medium"/>
      <top style="hair"/>
      <bottom style="thin"/>
      <diagonal/>
    </border>
    <border diagonalUp="false" diagonalDown="false">
      <left style="medium"/>
      <right/>
      <top style="hair"/>
      <bottom style="hair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 style="medium"/>
      <right style="hair"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medium"/>
      <right style="medium"/>
      <top style="hair"/>
      <bottom/>
      <diagonal/>
    </border>
    <border diagonalUp="false" diagonalDown="false">
      <left style="medium"/>
      <right style="hair"/>
      <top style="medium"/>
      <bottom style="medium"/>
      <diagonal/>
    </border>
    <border diagonalUp="false" diagonalDown="false">
      <left style="hair"/>
      <right style="medium"/>
      <top style="medium"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hair"/>
      <right style="thin"/>
      <top style="medium"/>
      <bottom style="medium"/>
      <diagonal/>
    </border>
    <border diagonalUp="false" diagonalDown="false">
      <left style="medium"/>
      <right/>
      <top style="medium"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medium"/>
      <top/>
      <bottom style="hair"/>
      <diagonal/>
    </border>
    <border diagonalUp="false" diagonalDown="false">
      <left style="medium"/>
      <right style="thin"/>
      <top style="medium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medium"/>
      <top style="hair"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/>
      <top style="hair"/>
      <bottom style="medium"/>
      <diagonal/>
    </border>
    <border diagonalUp="false" diagonalDown="false">
      <left/>
      <right/>
      <top style="hair"/>
      <bottom style="medium"/>
      <diagonal/>
    </border>
    <border diagonalUp="false" diagonalDown="false">
      <left/>
      <right style="medium"/>
      <top style="hair"/>
      <bottom style="medium"/>
      <diagonal/>
    </border>
    <border diagonalUp="false" diagonalDown="false">
      <left style="medium"/>
      <right style="thin"/>
      <top style="hair"/>
      <bottom style="medium"/>
      <diagonal/>
    </border>
    <border diagonalUp="false" diagonalDown="false">
      <left style="medium"/>
      <right style="medium"/>
      <top style="hair"/>
      <bottom style="medium"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6" fillId="3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6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" fillId="3" borderId="3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2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2" fillId="2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2" fillId="2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2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2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2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2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2" fillId="0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1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1" fillId="0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2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2" fillId="2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2" fillId="2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2" fillId="2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13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2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11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3" fontId="14" fillId="0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2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2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0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11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1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2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2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2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2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2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9" fontId="12" fillId="0" borderId="0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8" fontId="12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2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9" fontId="12" fillId="0" borderId="8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70" fontId="12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2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2" fillId="0" borderId="0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2" fillId="2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1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2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12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9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2" fillId="2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2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8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9" fillId="2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2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2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9" fillId="2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9" fillId="2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1" fillId="2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9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9" fillId="4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2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9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9" fillId="2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6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6" fillId="3" borderId="4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6" fillId="3" borderId="5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3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6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3" borderId="3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6" fillId="3" borderId="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6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3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3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3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5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5" borderId="2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5" borderId="2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5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5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5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5" borderId="2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5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3" borderId="2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2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2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2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2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3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3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2" fillId="3" borderId="3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2" fillId="3" borderId="3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3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3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3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3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3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2" fillId="3" borderId="3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12" fillId="3" borderId="3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12" fillId="3" borderId="3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2" fillId="3" borderId="3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9" fontId="12" fillId="3" borderId="3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6" fontId="12" fillId="3" borderId="39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2" fillId="3" borderId="4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7" fontId="12" fillId="3" borderId="3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7" fontId="12" fillId="3" borderId="3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7" fontId="12" fillId="3" borderId="3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77" fontId="12" fillId="3" borderId="3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3" borderId="2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2" fillId="3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6" fontId="11" fillId="3" borderId="4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2" fillId="3" borderId="4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2" fillId="3" borderId="4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2" fillId="3" borderId="4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7" fontId="12" fillId="3" borderId="4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7" fontId="12" fillId="3" borderId="4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3" borderId="4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2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4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4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4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4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4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4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4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6" fontId="12" fillId="3" borderId="49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2" fillId="3" borderId="49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2" fillId="3" borderId="29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3" borderId="3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5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5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5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6" fontId="12" fillId="3" borderId="5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2" fillId="3" borderId="5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2" fillId="3" borderId="3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3" borderId="5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5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5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5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6" fontId="12" fillId="3" borderId="5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6" fontId="12" fillId="3" borderId="5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3" borderId="2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1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1" fillId="3" borderId="2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6" fontId="11" fillId="3" borderId="2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0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1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3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3" borderId="5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5" borderId="5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2" fillId="5" borderId="5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2" fillId="5" borderId="5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1" fillId="5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2" fillId="5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5" borderId="1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3" borderId="5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5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6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2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2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9" fontId="1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496828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3333"/>
      <rgbColor rgb="FF666699"/>
      <rgbColor rgb="FF969696"/>
      <rgbColor rgb="FF003366"/>
      <rgbColor rgb="FF66CC0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592920</xdr:colOff>
      <xdr:row>0</xdr:row>
      <xdr:rowOff>48600</xdr:rowOff>
    </xdr:from>
    <xdr:to>
      <xdr:col>6</xdr:col>
      <xdr:colOff>826200</xdr:colOff>
      <xdr:row>0</xdr:row>
      <xdr:rowOff>1338120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1021320" y="48600"/>
          <a:ext cx="7319880" cy="1289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1847160</xdr:colOff>
      <xdr:row>0</xdr:row>
      <xdr:rowOff>48960</xdr:rowOff>
    </xdr:from>
    <xdr:to>
      <xdr:col>11</xdr:col>
      <xdr:colOff>244440</xdr:colOff>
      <xdr:row>0</xdr:row>
      <xdr:rowOff>1338480</xdr:rowOff>
    </xdr:to>
    <xdr:pic>
      <xdr:nvPicPr>
        <xdr:cNvPr id="1" name="Figura 1" descr=""/>
        <xdr:cNvPicPr/>
      </xdr:nvPicPr>
      <xdr:blipFill>
        <a:blip r:embed="rId1"/>
        <a:stretch/>
      </xdr:blipFill>
      <xdr:spPr>
        <a:xfrm>
          <a:off x="2837520" y="48960"/>
          <a:ext cx="7319880" cy="12895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143"/>
  <sheetViews>
    <sheetView windowProtection="false" showFormulas="false" showGridLines="true" showRowColHeaders="true" showZeros="true" rightToLeft="false" tabSelected="false" showOutlineSymbols="true" defaultGridColor="true" view="pageBreakPreview" topLeftCell="A127" colorId="64" zoomScale="100" zoomScaleNormal="83" zoomScalePageLayoutView="100" workbookViewId="0">
      <selection pane="topLeft" activeCell="G131" activeCellId="0" sqref="G131"/>
    </sheetView>
  </sheetViews>
  <sheetFormatPr defaultRowHeight="15"/>
  <cols>
    <col collapsed="false" hidden="false" max="1" min="1" style="0" width="6.0765306122449"/>
    <col collapsed="false" hidden="false" max="2" min="2" style="0" width="10.1224489795918"/>
    <col collapsed="false" hidden="false" max="3" min="3" style="0" width="9.31632653061224"/>
    <col collapsed="false" hidden="false" max="4" min="4" style="0" width="64.7959183673469"/>
    <col collapsed="false" hidden="false" max="5" min="5" style="0" width="8.36734693877551"/>
    <col collapsed="false" hidden="false" max="6" min="6" style="0" width="7.83163265306122"/>
    <col collapsed="false" hidden="false" max="7" min="7" style="0" width="12.1224489795918"/>
    <col collapsed="false" hidden="false" max="8" min="8" style="0" width="12.6887755102041"/>
    <col collapsed="false" hidden="false" max="9" min="9" style="0" width="13.5"/>
    <col collapsed="false" hidden="true" max="11" min="10" style="0" width="0"/>
    <col collapsed="false" hidden="false" max="1025" min="12" style="0" width="8.36734693877551"/>
  </cols>
  <sheetData>
    <row r="1" customFormat="false" ht="109.6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</row>
    <row r="2" customFormat="false" ht="17.9" hidden="false" customHeight="true" outlineLevel="0" collapsed="false">
      <c r="A2" s="3" t="s">
        <v>0</v>
      </c>
      <c r="B2" s="3"/>
      <c r="C2" s="3"/>
      <c r="D2" s="3"/>
      <c r="E2" s="3"/>
      <c r="F2" s="3"/>
      <c r="G2" s="3"/>
      <c r="H2" s="3"/>
      <c r="I2" s="3"/>
      <c r="J2" s="2"/>
      <c r="K2" s="2"/>
      <c r="L2" s="2"/>
      <c r="M2" s="2"/>
      <c r="N2" s="2"/>
    </row>
    <row r="3" customFormat="false" ht="5.25" hidden="false" customHeight="true" outlineLevel="0" collapsed="false">
      <c r="A3" s="4"/>
      <c r="B3" s="5"/>
      <c r="C3" s="6"/>
      <c r="D3" s="7"/>
      <c r="E3" s="7"/>
      <c r="F3" s="8"/>
      <c r="G3" s="9"/>
      <c r="H3" s="9"/>
      <c r="I3" s="10"/>
      <c r="J3" s="11"/>
      <c r="K3" s="12"/>
      <c r="L3" s="12"/>
      <c r="M3" s="12"/>
      <c r="N3" s="12"/>
    </row>
    <row r="4" customFormat="false" ht="13.8" hidden="false" customHeight="false" outlineLevel="0" collapsed="false">
      <c r="A4" s="13" t="s">
        <v>1</v>
      </c>
      <c r="B4" s="14"/>
      <c r="C4" s="14"/>
      <c r="D4" s="14"/>
      <c r="E4" s="14"/>
      <c r="F4" s="14"/>
      <c r="G4" s="14"/>
      <c r="H4" s="14"/>
      <c r="I4" s="15"/>
      <c r="J4" s="16"/>
      <c r="K4" s="16"/>
      <c r="L4" s="16"/>
      <c r="M4" s="16"/>
      <c r="N4" s="16"/>
    </row>
    <row r="5" customFormat="false" ht="13.8" hidden="false" customHeight="false" outlineLevel="0" collapsed="false">
      <c r="A5" s="17" t="s">
        <v>2</v>
      </c>
      <c r="B5" s="18"/>
      <c r="C5" s="18"/>
      <c r="D5" s="18"/>
      <c r="E5" s="18"/>
      <c r="F5" s="18"/>
      <c r="G5" s="18"/>
      <c r="H5" s="18"/>
      <c r="I5" s="19"/>
      <c r="J5" s="16"/>
      <c r="K5" s="16"/>
      <c r="L5" s="16"/>
      <c r="M5" s="16"/>
      <c r="N5" s="16"/>
    </row>
    <row r="6" customFormat="false" ht="13.8" hidden="false" customHeight="false" outlineLevel="0" collapsed="false">
      <c r="A6" s="17" t="s">
        <v>3</v>
      </c>
      <c r="B6" s="18"/>
      <c r="C6" s="18"/>
      <c r="D6" s="18"/>
      <c r="E6" s="18"/>
      <c r="F6" s="18"/>
      <c r="G6" s="18"/>
      <c r="H6" s="18"/>
      <c r="I6" s="19"/>
      <c r="J6" s="16"/>
      <c r="K6" s="16"/>
      <c r="L6" s="16"/>
      <c r="M6" s="16"/>
      <c r="N6" s="16"/>
    </row>
    <row r="7" customFormat="false" ht="13.8" hidden="false" customHeight="false" outlineLevel="0" collapsed="false">
      <c r="A7" s="17" t="s">
        <v>4</v>
      </c>
      <c r="B7" s="18"/>
      <c r="C7" s="18"/>
      <c r="D7" s="18"/>
      <c r="E7" s="18"/>
      <c r="F7" s="18"/>
      <c r="G7" s="18"/>
      <c r="H7" s="18"/>
      <c r="I7" s="19"/>
      <c r="J7" s="16"/>
      <c r="K7" s="16"/>
      <c r="L7" s="16"/>
      <c r="M7" s="16"/>
      <c r="N7" s="16"/>
    </row>
    <row r="8" customFormat="false" ht="13.8" hidden="false" customHeight="false" outlineLevel="0" collapsed="false">
      <c r="A8" s="20" t="s">
        <v>5</v>
      </c>
      <c r="B8" s="21"/>
      <c r="C8" s="21"/>
      <c r="D8" s="21"/>
      <c r="E8" s="21"/>
      <c r="F8" s="21"/>
      <c r="G8" s="21"/>
      <c r="H8" s="21"/>
      <c r="I8" s="22"/>
      <c r="J8" s="23"/>
      <c r="K8" s="16"/>
      <c r="L8" s="16"/>
      <c r="M8" s="16"/>
      <c r="N8" s="16"/>
    </row>
    <row r="9" customFormat="false" ht="6" hidden="false" customHeight="true" outlineLevel="0" collapsed="false">
      <c r="A9" s="24"/>
      <c r="B9" s="25"/>
      <c r="C9" s="25"/>
      <c r="D9" s="25"/>
      <c r="E9" s="25"/>
      <c r="F9" s="25"/>
      <c r="G9" s="26"/>
      <c r="H9" s="25"/>
      <c r="I9" s="27"/>
    </row>
    <row r="10" customFormat="false" ht="25.35" hidden="false" customHeight="true" outlineLevel="0" collapsed="false">
      <c r="A10" s="28" t="s">
        <v>6</v>
      </c>
      <c r="B10" s="29" t="s">
        <v>7</v>
      </c>
      <c r="C10" s="30" t="s">
        <v>8</v>
      </c>
      <c r="D10" s="30" t="s">
        <v>9</v>
      </c>
      <c r="E10" s="29" t="s">
        <v>10</v>
      </c>
      <c r="F10" s="29" t="s">
        <v>11</v>
      </c>
      <c r="G10" s="30" t="s">
        <v>12</v>
      </c>
      <c r="H10" s="30" t="s">
        <v>13</v>
      </c>
      <c r="I10" s="31" t="s">
        <v>14</v>
      </c>
      <c r="J10" s="32" t="s">
        <v>15</v>
      </c>
    </row>
    <row r="11" customFormat="false" ht="5.25" hidden="false" customHeight="true" outlineLevel="0" collapsed="false">
      <c r="A11" s="33"/>
      <c r="B11" s="34"/>
      <c r="C11" s="35"/>
      <c r="D11" s="36"/>
      <c r="E11" s="34"/>
      <c r="F11" s="34"/>
      <c r="G11" s="35"/>
      <c r="H11" s="35"/>
      <c r="I11" s="37"/>
      <c r="J11" s="38"/>
    </row>
    <row r="12" customFormat="false" ht="13.8" hidden="false" customHeight="false" outlineLevel="0" collapsed="false">
      <c r="A12" s="39" t="s">
        <v>16</v>
      </c>
      <c r="B12" s="40"/>
      <c r="C12" s="41"/>
      <c r="D12" s="42" t="s">
        <v>17</v>
      </c>
      <c r="E12" s="40"/>
      <c r="F12" s="43"/>
      <c r="G12" s="44"/>
      <c r="H12" s="44"/>
      <c r="I12" s="45"/>
      <c r="J12" s="46"/>
    </row>
    <row r="13" customFormat="false" ht="13.8" hidden="false" customHeight="false" outlineLevel="0" collapsed="false">
      <c r="A13" s="47" t="s">
        <v>18</v>
      </c>
      <c r="B13" s="48" t="s">
        <v>19</v>
      </c>
      <c r="C13" s="49" t="s">
        <v>20</v>
      </c>
      <c r="D13" s="50" t="s">
        <v>21</v>
      </c>
      <c r="E13" s="51" t="s">
        <v>22</v>
      </c>
      <c r="F13" s="52" t="n">
        <v>6</v>
      </c>
      <c r="G13" s="53" t="n">
        <v>0</v>
      </c>
      <c r="H13" s="54" t="n">
        <f aca="false">ROUND(G13*(1+$H$134),2)</f>
        <v>0</v>
      </c>
      <c r="I13" s="55" t="n">
        <f aca="false">H13*F13</f>
        <v>0</v>
      </c>
      <c r="J13" s="56" t="n">
        <f aca="false">F13*G13</f>
        <v>0</v>
      </c>
    </row>
    <row r="14" customFormat="false" ht="13.8" hidden="false" customHeight="false" outlineLevel="0" collapsed="false">
      <c r="A14" s="47"/>
      <c r="B14" s="51"/>
      <c r="C14" s="49"/>
      <c r="D14" s="49"/>
      <c r="E14" s="51"/>
      <c r="F14" s="52"/>
      <c r="G14" s="57"/>
      <c r="H14" s="57"/>
      <c r="I14" s="58" t="n">
        <f aca="false">SUM(I13)</f>
        <v>0</v>
      </c>
      <c r="J14" s="59" t="n">
        <f aca="false">J13</f>
        <v>0</v>
      </c>
      <c r="K14" s="59" t="n">
        <f aca="false">I14/1.213</f>
        <v>0</v>
      </c>
    </row>
    <row r="15" customFormat="false" ht="13.8" hidden="false" customHeight="false" outlineLevel="0" collapsed="false">
      <c r="A15" s="39" t="s">
        <v>23</v>
      </c>
      <c r="B15" s="60"/>
      <c r="C15" s="61"/>
      <c r="D15" s="41" t="s">
        <v>24</v>
      </c>
      <c r="E15" s="60"/>
      <c r="F15" s="62"/>
      <c r="G15" s="63"/>
      <c r="H15" s="63"/>
      <c r="I15" s="64"/>
      <c r="J15" s="65"/>
    </row>
    <row r="16" customFormat="false" ht="25.35" hidden="false" customHeight="false" outlineLevel="0" collapsed="false">
      <c r="A16" s="47" t="s">
        <v>25</v>
      </c>
      <c r="B16" s="51" t="s">
        <v>26</v>
      </c>
      <c r="C16" s="66" t="s">
        <v>27</v>
      </c>
      <c r="D16" s="67" t="s">
        <v>28</v>
      </c>
      <c r="E16" s="51" t="s">
        <v>29</v>
      </c>
      <c r="F16" s="52" t="n">
        <f aca="false">SUM(4.03+2.04)</f>
        <v>6.07</v>
      </c>
      <c r="G16" s="53" t="n">
        <v>0</v>
      </c>
      <c r="H16" s="54" t="n">
        <f aca="false">ROUND(G16*(1+$H$134),2)</f>
        <v>0</v>
      </c>
      <c r="I16" s="55" t="n">
        <f aca="false">H16*F16</f>
        <v>0</v>
      </c>
      <c r="J16" s="56" t="n">
        <f aca="false">F16*G16</f>
        <v>0</v>
      </c>
    </row>
    <row r="17" customFormat="false" ht="14.9" hidden="false" customHeight="false" outlineLevel="0" collapsed="false">
      <c r="A17" s="47" t="s">
        <v>30</v>
      </c>
      <c r="B17" s="51" t="s">
        <v>31</v>
      </c>
      <c r="C17" s="66" t="s">
        <v>27</v>
      </c>
      <c r="D17" s="67" t="s">
        <v>32</v>
      </c>
      <c r="E17" s="51" t="s">
        <v>33</v>
      </c>
      <c r="F17" s="52" t="n">
        <v>86.03</v>
      </c>
      <c r="G17" s="53" t="n">
        <v>0</v>
      </c>
      <c r="H17" s="54" t="n">
        <f aca="false">ROUND(G17*(1+$H$134),2)</f>
        <v>0</v>
      </c>
      <c r="I17" s="55" t="n">
        <f aca="false">H17*F17</f>
        <v>0</v>
      </c>
      <c r="J17" s="56" t="n">
        <f aca="false">F17*G17</f>
        <v>0</v>
      </c>
    </row>
    <row r="18" customFormat="false" ht="25.35" hidden="false" customHeight="false" outlineLevel="0" collapsed="false">
      <c r="A18" s="47" t="s">
        <v>34</v>
      </c>
      <c r="B18" s="51" t="s">
        <v>35</v>
      </c>
      <c r="C18" s="66" t="s">
        <v>27</v>
      </c>
      <c r="D18" s="67" t="s">
        <v>36</v>
      </c>
      <c r="E18" s="51" t="s">
        <v>29</v>
      </c>
      <c r="F18" s="52" t="n">
        <v>1.25</v>
      </c>
      <c r="G18" s="53" t="n">
        <v>0</v>
      </c>
      <c r="H18" s="54" t="n">
        <f aca="false">ROUND(G18*(1+$H$134),2)</f>
        <v>0</v>
      </c>
      <c r="I18" s="55" t="n">
        <f aca="false">H18*F18</f>
        <v>0</v>
      </c>
      <c r="J18" s="56" t="n">
        <f aca="false">F18*G18</f>
        <v>0</v>
      </c>
    </row>
    <row r="19" customFormat="false" ht="14.9" hidden="false" customHeight="false" outlineLevel="0" collapsed="false">
      <c r="A19" s="47" t="s">
        <v>37</v>
      </c>
      <c r="B19" s="51" t="s">
        <v>38</v>
      </c>
      <c r="C19" s="66" t="s">
        <v>27</v>
      </c>
      <c r="D19" s="67" t="s">
        <v>39</v>
      </c>
      <c r="E19" s="51" t="s">
        <v>33</v>
      </c>
      <c r="F19" s="52" t="n">
        <v>3.8</v>
      </c>
      <c r="G19" s="53" t="n">
        <v>0</v>
      </c>
      <c r="H19" s="54" t="n">
        <f aca="false">ROUND(G19*(1+$H$134),2)</f>
        <v>0</v>
      </c>
      <c r="I19" s="55" t="n">
        <f aca="false">H19*F19</f>
        <v>0</v>
      </c>
      <c r="J19" s="56" t="n">
        <f aca="false">F19*G19</f>
        <v>0</v>
      </c>
    </row>
    <row r="20" customFormat="false" ht="14.9" hidden="false" customHeight="false" outlineLevel="0" collapsed="false">
      <c r="A20" s="47" t="s">
        <v>40</v>
      </c>
      <c r="B20" s="51" t="s">
        <v>41</v>
      </c>
      <c r="C20" s="66" t="s">
        <v>27</v>
      </c>
      <c r="D20" s="67" t="s">
        <v>42</v>
      </c>
      <c r="E20" s="51" t="s">
        <v>22</v>
      </c>
      <c r="F20" s="52" t="n">
        <v>6</v>
      </c>
      <c r="G20" s="53" t="n">
        <v>0</v>
      </c>
      <c r="H20" s="54" t="n">
        <f aca="false">ROUND(G20*(1+$H$134),2)</f>
        <v>0</v>
      </c>
      <c r="I20" s="55" t="n">
        <f aca="false">H20*F20</f>
        <v>0</v>
      </c>
      <c r="J20" s="56" t="n">
        <f aca="false">F20*G20</f>
        <v>0</v>
      </c>
    </row>
    <row r="21" customFormat="false" ht="28.35" hidden="false" customHeight="false" outlineLevel="0" collapsed="false">
      <c r="A21" s="47" t="s">
        <v>43</v>
      </c>
      <c r="B21" s="51" t="s">
        <v>44</v>
      </c>
      <c r="C21" s="66" t="s">
        <v>27</v>
      </c>
      <c r="D21" s="68" t="s">
        <v>45</v>
      </c>
      <c r="E21" s="51" t="s">
        <v>22</v>
      </c>
      <c r="F21" s="52" t="n">
        <v>3</v>
      </c>
      <c r="G21" s="53" t="n">
        <v>0</v>
      </c>
      <c r="H21" s="54" t="n">
        <f aca="false">ROUND(G21*(1+$H$134),2)</f>
        <v>0</v>
      </c>
      <c r="I21" s="55" t="n">
        <f aca="false">H21*F21</f>
        <v>0</v>
      </c>
      <c r="J21" s="56" t="n">
        <f aca="false">F21*G21</f>
        <v>0</v>
      </c>
    </row>
    <row r="22" customFormat="false" ht="14.9" hidden="false" customHeight="false" outlineLevel="0" collapsed="false">
      <c r="A22" s="47" t="s">
        <v>46</v>
      </c>
      <c r="B22" s="51" t="s">
        <v>47</v>
      </c>
      <c r="C22" s="66" t="s">
        <v>27</v>
      </c>
      <c r="D22" s="68" t="s">
        <v>48</v>
      </c>
      <c r="E22" s="51" t="s">
        <v>22</v>
      </c>
      <c r="F22" s="52" t="n">
        <v>3</v>
      </c>
      <c r="G22" s="53" t="n">
        <v>0</v>
      </c>
      <c r="H22" s="54" t="n">
        <f aca="false">ROUND(G22*(1+$H$134),2)</f>
        <v>0</v>
      </c>
      <c r="I22" s="55" t="n">
        <f aca="false">H22*F22</f>
        <v>0</v>
      </c>
      <c r="J22" s="56" t="n">
        <f aca="false">F22*G22</f>
        <v>0</v>
      </c>
    </row>
    <row r="23" customFormat="false" ht="28.35" hidden="false" customHeight="false" outlineLevel="0" collapsed="false">
      <c r="A23" s="47" t="s">
        <v>49</v>
      </c>
      <c r="B23" s="51" t="s">
        <v>50</v>
      </c>
      <c r="C23" s="66" t="s">
        <v>27</v>
      </c>
      <c r="D23" s="68" t="s">
        <v>51</v>
      </c>
      <c r="E23" s="51" t="s">
        <v>29</v>
      </c>
      <c r="F23" s="52" t="n">
        <v>16.62</v>
      </c>
      <c r="G23" s="53" t="n">
        <v>0</v>
      </c>
      <c r="H23" s="54" t="n">
        <f aca="false">ROUND(G23*(1+$H$134),2)</f>
        <v>0</v>
      </c>
      <c r="I23" s="55" t="n">
        <f aca="false">H23*F23</f>
        <v>0</v>
      </c>
      <c r="J23" s="56" t="n">
        <f aca="false">F23*G23</f>
        <v>0</v>
      </c>
    </row>
    <row r="24" customFormat="false" ht="13.8" hidden="false" customHeight="false" outlineLevel="0" collapsed="false">
      <c r="A24" s="47" t="s">
        <v>52</v>
      </c>
      <c r="B24" s="69" t="s">
        <v>53</v>
      </c>
      <c r="C24" s="49" t="s">
        <v>20</v>
      </c>
      <c r="D24" s="70" t="s">
        <v>54</v>
      </c>
      <c r="E24" s="71" t="s">
        <v>55</v>
      </c>
      <c r="F24" s="52" t="n">
        <v>30</v>
      </c>
      <c r="G24" s="53" t="n">
        <v>0</v>
      </c>
      <c r="H24" s="54" t="n">
        <f aca="false">ROUND(G24*(1+$H$134),2)</f>
        <v>0</v>
      </c>
      <c r="I24" s="55" t="n">
        <f aca="false">H24*F24</f>
        <v>0</v>
      </c>
      <c r="J24" s="56" t="n">
        <f aca="false">F24*G24</f>
        <v>0</v>
      </c>
    </row>
    <row r="25" customFormat="false" ht="14.15" hidden="false" customHeight="false" outlineLevel="0" collapsed="false">
      <c r="A25" s="47" t="s">
        <v>56</v>
      </c>
      <c r="B25" s="69" t="s">
        <v>57</v>
      </c>
      <c r="C25" s="49" t="s">
        <v>20</v>
      </c>
      <c r="D25" s="72" t="s">
        <v>58</v>
      </c>
      <c r="E25" s="71" t="s">
        <v>59</v>
      </c>
      <c r="F25" s="52" t="n">
        <v>9</v>
      </c>
      <c r="G25" s="53" t="n">
        <v>0</v>
      </c>
      <c r="H25" s="54" t="n">
        <f aca="false">ROUND(G25*(1+$H$134),2)</f>
        <v>0</v>
      </c>
      <c r="I25" s="55" t="n">
        <f aca="false">H25*F25</f>
        <v>0</v>
      </c>
      <c r="J25" s="56" t="n">
        <f aca="false">F25*G25</f>
        <v>0</v>
      </c>
    </row>
    <row r="26" customFormat="false" ht="26.85" hidden="false" customHeight="false" outlineLevel="0" collapsed="false">
      <c r="A26" s="47" t="s">
        <v>60</v>
      </c>
      <c r="B26" s="69" t="s">
        <v>61</v>
      </c>
      <c r="C26" s="66" t="s">
        <v>27</v>
      </c>
      <c r="D26" s="72" t="s">
        <v>62</v>
      </c>
      <c r="E26" s="71" t="s">
        <v>55</v>
      </c>
      <c r="F26" s="52" t="n">
        <v>30</v>
      </c>
      <c r="G26" s="53" t="n">
        <v>0</v>
      </c>
      <c r="H26" s="54" t="n">
        <f aca="false">ROUND(G26*(1+$H$134),2)</f>
        <v>0</v>
      </c>
      <c r="I26" s="55" t="n">
        <f aca="false">H26*F26</f>
        <v>0</v>
      </c>
      <c r="J26" s="56" t="n">
        <f aca="false">F26*G26</f>
        <v>0</v>
      </c>
    </row>
    <row r="27" customFormat="false" ht="23.35" hidden="false" customHeight="true" outlineLevel="0" collapsed="false">
      <c r="A27" s="47" t="s">
        <v>63</v>
      </c>
      <c r="B27" s="73" t="s">
        <v>64</v>
      </c>
      <c r="C27" s="66" t="s">
        <v>27</v>
      </c>
      <c r="D27" s="72" t="s">
        <v>65</v>
      </c>
      <c r="E27" s="71" t="s">
        <v>55</v>
      </c>
      <c r="F27" s="52" t="n">
        <v>30</v>
      </c>
      <c r="G27" s="53" t="n">
        <v>0</v>
      </c>
      <c r="H27" s="54" t="n">
        <f aca="false">ROUND(G27*(1+$H$134),2)</f>
        <v>0</v>
      </c>
      <c r="I27" s="55" t="n">
        <f aca="false">H27*F27</f>
        <v>0</v>
      </c>
      <c r="J27" s="56" t="n">
        <f aca="false">F27*G27</f>
        <v>0</v>
      </c>
    </row>
    <row r="28" customFormat="false" ht="13.8" hidden="false" customHeight="false" outlineLevel="0" collapsed="false">
      <c r="A28" s="74"/>
      <c r="B28" s="75"/>
      <c r="C28" s="76"/>
      <c r="D28" s="77"/>
      <c r="E28" s="77"/>
      <c r="F28" s="78"/>
      <c r="G28" s="79"/>
      <c r="H28" s="80"/>
      <c r="I28" s="81" t="n">
        <f aca="false">SUM(I16:I27)</f>
        <v>0</v>
      </c>
      <c r="J28" s="82" t="n">
        <f aca="false">SUM(J16:J27)</f>
        <v>0</v>
      </c>
      <c r="K28" s="59" t="n">
        <f aca="false">I28/1.213</f>
        <v>0</v>
      </c>
    </row>
    <row r="29" customFormat="false" ht="13.8" hidden="false" customHeight="false" outlineLevel="0" collapsed="false">
      <c r="A29" s="39" t="s">
        <v>66</v>
      </c>
      <c r="B29" s="60"/>
      <c r="C29" s="61"/>
      <c r="D29" s="41" t="s">
        <v>67</v>
      </c>
      <c r="E29" s="60"/>
      <c r="F29" s="62"/>
      <c r="G29" s="63"/>
      <c r="H29" s="63"/>
      <c r="I29" s="64"/>
      <c r="J29" s="65"/>
    </row>
    <row r="30" customFormat="false" ht="25.35" hidden="false" customHeight="false" outlineLevel="0" collapsed="false">
      <c r="A30" s="83" t="s">
        <v>68</v>
      </c>
      <c r="B30" s="51" t="s">
        <v>69</v>
      </c>
      <c r="C30" s="66" t="s">
        <v>27</v>
      </c>
      <c r="D30" s="67" t="s">
        <v>70</v>
      </c>
      <c r="E30" s="51" t="s">
        <v>29</v>
      </c>
      <c r="F30" s="52" t="n">
        <v>30</v>
      </c>
      <c r="G30" s="53" t="n">
        <v>0</v>
      </c>
      <c r="H30" s="54" t="n">
        <f aca="false">ROUND(G30*(1+$H$134),2)</f>
        <v>0</v>
      </c>
      <c r="I30" s="55" t="n">
        <f aca="false">H30*F30</f>
        <v>0</v>
      </c>
      <c r="J30" s="56" t="n">
        <f aca="false">F30*G30</f>
        <v>0</v>
      </c>
    </row>
    <row r="31" customFormat="false" ht="13.8" hidden="false" customHeight="false" outlineLevel="0" collapsed="false">
      <c r="A31" s="47"/>
      <c r="B31" s="51"/>
      <c r="C31" s="49"/>
      <c r="D31" s="67"/>
      <c r="E31" s="51"/>
      <c r="F31" s="52"/>
      <c r="G31" s="84"/>
      <c r="H31" s="84"/>
      <c r="I31" s="85" t="n">
        <f aca="false">SUM(I30)</f>
        <v>0</v>
      </c>
      <c r="J31" s="82" t="n">
        <f aca="false">J30</f>
        <v>0</v>
      </c>
      <c r="K31" s="59" t="n">
        <f aca="false">I31/1.213</f>
        <v>0</v>
      </c>
    </row>
    <row r="32" customFormat="false" ht="13.8" hidden="false" customHeight="false" outlineLevel="0" collapsed="false">
      <c r="A32" s="39" t="s">
        <v>71</v>
      </c>
      <c r="B32" s="60"/>
      <c r="C32" s="61"/>
      <c r="D32" s="41" t="s">
        <v>72</v>
      </c>
      <c r="E32" s="60"/>
      <c r="F32" s="62"/>
      <c r="G32" s="63"/>
      <c r="H32" s="63"/>
      <c r="I32" s="64"/>
      <c r="J32" s="65"/>
    </row>
    <row r="33" customFormat="false" ht="13.8" hidden="false" customHeight="false" outlineLevel="0" collapsed="false">
      <c r="A33" s="86" t="s">
        <v>73</v>
      </c>
      <c r="B33" s="87" t="s">
        <v>74</v>
      </c>
      <c r="C33" s="88" t="s">
        <v>75</v>
      </c>
      <c r="D33" s="89" t="s">
        <v>76</v>
      </c>
      <c r="E33" s="90" t="s">
        <v>77</v>
      </c>
      <c r="F33" s="91" t="n">
        <v>10</v>
      </c>
      <c r="G33" s="53" t="n">
        <v>0</v>
      </c>
      <c r="H33" s="92" t="n">
        <f aca="false">ROUND(G33*(1+$H$134),2)</f>
        <v>0</v>
      </c>
      <c r="I33" s="93" t="n">
        <f aca="false">H33*F33</f>
        <v>0</v>
      </c>
      <c r="J33" s="56" t="n">
        <f aca="false">F33*G33</f>
        <v>0</v>
      </c>
    </row>
    <row r="34" customFormat="false" ht="28.35" hidden="false" customHeight="false" outlineLevel="0" collapsed="false">
      <c r="A34" s="83" t="s">
        <v>78</v>
      </c>
      <c r="B34" s="68" t="s">
        <v>79</v>
      </c>
      <c r="C34" s="66" t="s">
        <v>27</v>
      </c>
      <c r="D34" s="68" t="s">
        <v>80</v>
      </c>
      <c r="E34" s="51" t="s">
        <v>77</v>
      </c>
      <c r="F34" s="52" t="n">
        <v>85</v>
      </c>
      <c r="G34" s="53" t="n">
        <v>0</v>
      </c>
      <c r="H34" s="54" t="n">
        <f aca="false">ROUND(G34*(1+$H$134),2)</f>
        <v>0</v>
      </c>
      <c r="I34" s="55" t="n">
        <f aca="false">H34*F34</f>
        <v>0</v>
      </c>
      <c r="J34" s="56" t="n">
        <f aca="false">F34*G34</f>
        <v>0</v>
      </c>
    </row>
    <row r="35" customFormat="false" ht="13.8" hidden="false" customHeight="false" outlineLevel="0" collapsed="false">
      <c r="A35" s="47"/>
      <c r="B35" s="51"/>
      <c r="C35" s="49"/>
      <c r="D35" s="67"/>
      <c r="E35" s="51"/>
      <c r="F35" s="52"/>
      <c r="G35" s="84"/>
      <c r="H35" s="84"/>
      <c r="I35" s="85" t="n">
        <f aca="false">SUM(I33:I34)</f>
        <v>0</v>
      </c>
      <c r="J35" s="82" t="n">
        <f aca="false">J33</f>
        <v>0</v>
      </c>
      <c r="K35" s="59" t="n">
        <f aca="false">I35/1.213</f>
        <v>0</v>
      </c>
    </row>
    <row r="36" customFormat="false" ht="13.8" hidden="false" customHeight="false" outlineLevel="0" collapsed="false">
      <c r="A36" s="39" t="s">
        <v>81</v>
      </c>
      <c r="B36" s="60"/>
      <c r="C36" s="61"/>
      <c r="D36" s="41" t="s">
        <v>82</v>
      </c>
      <c r="E36" s="60"/>
      <c r="F36" s="62"/>
      <c r="G36" s="63"/>
      <c r="H36" s="63"/>
      <c r="I36" s="64"/>
      <c r="J36" s="65"/>
    </row>
    <row r="37" customFormat="false" ht="25.35" hidden="false" customHeight="false" outlineLevel="0" collapsed="false">
      <c r="A37" s="83" t="s">
        <v>83</v>
      </c>
      <c r="B37" s="51" t="s">
        <v>84</v>
      </c>
      <c r="C37" s="66" t="s">
        <v>27</v>
      </c>
      <c r="D37" s="67" t="s">
        <v>85</v>
      </c>
      <c r="E37" s="51" t="s">
        <v>59</v>
      </c>
      <c r="F37" s="52" t="n">
        <v>27.14</v>
      </c>
      <c r="G37" s="53" t="n">
        <v>0</v>
      </c>
      <c r="H37" s="54" t="n">
        <f aca="false">ROUND(G37*(1+$H$134),2)</f>
        <v>0</v>
      </c>
      <c r="I37" s="55" t="n">
        <f aca="false">H37*F37</f>
        <v>0</v>
      </c>
      <c r="J37" s="56" t="n">
        <f aca="false">F37*G37</f>
        <v>0</v>
      </c>
    </row>
    <row r="38" customFormat="false" ht="13.8" hidden="false" customHeight="false" outlineLevel="0" collapsed="false">
      <c r="A38" s="47"/>
      <c r="B38" s="51"/>
      <c r="C38" s="49"/>
      <c r="D38" s="67"/>
      <c r="E38" s="51"/>
      <c r="F38" s="52"/>
      <c r="G38" s="84"/>
      <c r="H38" s="84"/>
      <c r="I38" s="85" t="n">
        <f aca="false">SUM(I37)</f>
        <v>0</v>
      </c>
      <c r="J38" s="82" t="n">
        <f aca="false">J37</f>
        <v>0</v>
      </c>
      <c r="K38" s="59" t="n">
        <f aca="false">I38/1.213</f>
        <v>0</v>
      </c>
    </row>
    <row r="39" customFormat="false" ht="13.8" hidden="false" customHeight="false" outlineLevel="0" collapsed="false">
      <c r="A39" s="39" t="s">
        <v>86</v>
      </c>
      <c r="B39" s="60"/>
      <c r="C39" s="61"/>
      <c r="D39" s="41" t="s">
        <v>87</v>
      </c>
      <c r="E39" s="60"/>
      <c r="F39" s="62"/>
      <c r="G39" s="63"/>
      <c r="H39" s="63"/>
      <c r="I39" s="64"/>
      <c r="J39" s="65"/>
    </row>
    <row r="40" customFormat="false" ht="37.3" hidden="false" customHeight="false" outlineLevel="0" collapsed="false">
      <c r="A40" s="83" t="s">
        <v>88</v>
      </c>
      <c r="B40" s="51" t="s">
        <v>89</v>
      </c>
      <c r="C40" s="66" t="s">
        <v>27</v>
      </c>
      <c r="D40" s="94" t="s">
        <v>90</v>
      </c>
      <c r="E40" s="51" t="s">
        <v>91</v>
      </c>
      <c r="F40" s="95" t="n">
        <v>54.2</v>
      </c>
      <c r="G40" s="53" t="n">
        <v>0</v>
      </c>
      <c r="H40" s="54" t="n">
        <f aca="false">ROUND(G40*(1+$H$134),2)</f>
        <v>0</v>
      </c>
      <c r="I40" s="55" t="n">
        <f aca="false">H40*F40</f>
        <v>0</v>
      </c>
      <c r="J40" s="56" t="n">
        <f aca="false">F40*G40</f>
        <v>0</v>
      </c>
    </row>
    <row r="41" customFormat="false" ht="37.3" hidden="false" customHeight="false" outlineLevel="0" collapsed="false">
      <c r="A41" s="83" t="s">
        <v>92</v>
      </c>
      <c r="B41" s="51" t="s">
        <v>93</v>
      </c>
      <c r="C41" s="66" t="s">
        <v>27</v>
      </c>
      <c r="D41" s="94" t="s">
        <v>94</v>
      </c>
      <c r="E41" s="51" t="s">
        <v>91</v>
      </c>
      <c r="F41" s="95" t="n">
        <v>27.5</v>
      </c>
      <c r="G41" s="53" t="n">
        <v>0</v>
      </c>
      <c r="H41" s="54" t="n">
        <f aca="false">ROUND(G41*(1+$H$134),2)</f>
        <v>0</v>
      </c>
      <c r="I41" s="55" t="n">
        <f aca="false">H41*F41</f>
        <v>0</v>
      </c>
      <c r="J41" s="56" t="n">
        <f aca="false">F41*G41</f>
        <v>0</v>
      </c>
    </row>
    <row r="42" customFormat="false" ht="25.35" hidden="false" customHeight="false" outlineLevel="0" collapsed="false">
      <c r="A42" s="96" t="s">
        <v>95</v>
      </c>
      <c r="B42" s="97" t="s">
        <v>96</v>
      </c>
      <c r="C42" s="98" t="s">
        <v>27</v>
      </c>
      <c r="D42" s="99" t="s">
        <v>97</v>
      </c>
      <c r="E42" s="97" t="s">
        <v>98</v>
      </c>
      <c r="F42" s="100" t="n">
        <v>10</v>
      </c>
      <c r="G42" s="53" t="n">
        <v>0</v>
      </c>
      <c r="H42" s="101" t="n">
        <f aca="false">ROUND(G42*(1+$H$134),2)</f>
        <v>0</v>
      </c>
      <c r="I42" s="102" t="n">
        <f aca="false">H42*F42</f>
        <v>0</v>
      </c>
      <c r="J42" s="56" t="n">
        <f aca="false">F42*G42</f>
        <v>0</v>
      </c>
    </row>
    <row r="43" customFormat="false" ht="49.25" hidden="false" customHeight="false" outlineLevel="0" collapsed="false">
      <c r="A43" s="83" t="s">
        <v>99</v>
      </c>
      <c r="B43" s="51" t="s">
        <v>100</v>
      </c>
      <c r="C43" s="49" t="s">
        <v>20</v>
      </c>
      <c r="D43" s="94" t="s">
        <v>101</v>
      </c>
      <c r="E43" s="51" t="s">
        <v>98</v>
      </c>
      <c r="F43" s="95" t="n">
        <v>4</v>
      </c>
      <c r="G43" s="53" t="n">
        <v>0</v>
      </c>
      <c r="H43" s="54" t="n">
        <f aca="false">ROUND(G43*(1+$H$134),2)</f>
        <v>0</v>
      </c>
      <c r="I43" s="55" t="n">
        <f aca="false">H43*F43</f>
        <v>0</v>
      </c>
      <c r="J43" s="56" t="n">
        <f aca="false">F43*G43</f>
        <v>0</v>
      </c>
    </row>
    <row r="44" customFormat="false" ht="13.8" hidden="false" customHeight="false" outlineLevel="0" collapsed="false">
      <c r="A44" s="47"/>
      <c r="B44" s="51"/>
      <c r="C44" s="49"/>
      <c r="D44" s="49"/>
      <c r="E44" s="51"/>
      <c r="F44" s="52"/>
      <c r="G44" s="103"/>
      <c r="H44" s="104"/>
      <c r="I44" s="85" t="n">
        <f aca="false">SUM(I40:I43)</f>
        <v>0</v>
      </c>
      <c r="J44" s="82" t="n">
        <f aca="false">SUM(J40:J43)</f>
        <v>0</v>
      </c>
      <c r="K44" s="59" t="n">
        <f aca="false">I44/1.213</f>
        <v>0</v>
      </c>
    </row>
    <row r="45" customFormat="false" ht="13.8" hidden="false" customHeight="false" outlineLevel="0" collapsed="false">
      <c r="A45" s="39" t="s">
        <v>102</v>
      </c>
      <c r="B45" s="60"/>
      <c r="C45" s="61"/>
      <c r="D45" s="41" t="s">
        <v>103</v>
      </c>
      <c r="E45" s="60"/>
      <c r="F45" s="62"/>
      <c r="G45" s="63"/>
      <c r="H45" s="63"/>
      <c r="I45" s="64"/>
      <c r="J45" s="105"/>
    </row>
    <row r="46" customFormat="false" ht="49.25" hidden="false" customHeight="false" outlineLevel="0" collapsed="false">
      <c r="A46" s="86" t="s">
        <v>104</v>
      </c>
      <c r="B46" s="90" t="n">
        <v>89957</v>
      </c>
      <c r="C46" s="49" t="s">
        <v>20</v>
      </c>
      <c r="D46" s="106" t="s">
        <v>105</v>
      </c>
      <c r="E46" s="90" t="s">
        <v>106</v>
      </c>
      <c r="F46" s="91" t="n">
        <v>6</v>
      </c>
      <c r="G46" s="53" t="n">
        <v>0</v>
      </c>
      <c r="H46" s="54" t="n">
        <f aca="false">ROUND(G46*(1+$H$134),2)</f>
        <v>0</v>
      </c>
      <c r="I46" s="55" t="n">
        <f aca="false">H46*F46</f>
        <v>0</v>
      </c>
      <c r="J46" s="56" t="n">
        <f aca="false">F46*G46</f>
        <v>0</v>
      </c>
    </row>
    <row r="47" customFormat="false" ht="61.15" hidden="false" customHeight="false" outlineLevel="0" collapsed="false">
      <c r="A47" s="83" t="s">
        <v>107</v>
      </c>
      <c r="B47" s="51" t="n">
        <v>91785</v>
      </c>
      <c r="C47" s="49" t="s">
        <v>20</v>
      </c>
      <c r="D47" s="107" t="s">
        <v>108</v>
      </c>
      <c r="E47" s="51" t="s">
        <v>77</v>
      </c>
      <c r="F47" s="52" t="n">
        <v>97.5</v>
      </c>
      <c r="G47" s="53" t="n">
        <v>0</v>
      </c>
      <c r="H47" s="54" t="n">
        <f aca="false">ROUND(G47*(1+$H$134),2)</f>
        <v>0</v>
      </c>
      <c r="I47" s="55" t="n">
        <f aca="false">H47*F47</f>
        <v>0</v>
      </c>
      <c r="J47" s="56" t="n">
        <f aca="false">F47*G47</f>
        <v>0</v>
      </c>
    </row>
    <row r="48" customFormat="false" ht="13.8" hidden="false" customHeight="false" outlineLevel="0" collapsed="false">
      <c r="A48" s="74"/>
      <c r="B48" s="97"/>
      <c r="C48" s="108"/>
      <c r="D48" s="109"/>
      <c r="E48" s="97"/>
      <c r="F48" s="78"/>
      <c r="G48" s="79"/>
      <c r="H48" s="79"/>
      <c r="I48" s="81" t="n">
        <f aca="false">SUM(I46:I47)</f>
        <v>0</v>
      </c>
      <c r="J48" s="82" t="n">
        <f aca="false">SUM(J46:J47)</f>
        <v>0</v>
      </c>
      <c r="K48" s="59" t="n">
        <f aca="false">I48/1.213</f>
        <v>0</v>
      </c>
    </row>
    <row r="49" customFormat="false" ht="13.8" hidden="false" customHeight="false" outlineLevel="0" collapsed="false">
      <c r="A49" s="39" t="s">
        <v>109</v>
      </c>
      <c r="B49" s="60"/>
      <c r="C49" s="61"/>
      <c r="D49" s="41" t="s">
        <v>110</v>
      </c>
      <c r="E49" s="60"/>
      <c r="F49" s="62"/>
      <c r="G49" s="63"/>
      <c r="H49" s="63"/>
      <c r="I49" s="64"/>
      <c r="J49" s="65"/>
    </row>
    <row r="50" customFormat="false" ht="14.9" hidden="false" customHeight="false" outlineLevel="0" collapsed="false">
      <c r="A50" s="83" t="s">
        <v>111</v>
      </c>
      <c r="B50" s="51" t="s">
        <v>112</v>
      </c>
      <c r="C50" s="66" t="s">
        <v>27</v>
      </c>
      <c r="D50" s="67" t="s">
        <v>113</v>
      </c>
      <c r="E50" s="51" t="s">
        <v>29</v>
      </c>
      <c r="F50" s="52" t="n">
        <v>2.68</v>
      </c>
      <c r="G50" s="53" t="n">
        <v>0</v>
      </c>
      <c r="H50" s="54" t="n">
        <f aca="false">ROUND(G50*(1+$H$134),2)</f>
        <v>0</v>
      </c>
      <c r="I50" s="55" t="n">
        <f aca="false">H50*F50</f>
        <v>0</v>
      </c>
      <c r="J50" s="56" t="n">
        <f aca="false">F50*G50</f>
        <v>0</v>
      </c>
    </row>
    <row r="51" customFormat="false" ht="14.9" hidden="false" customHeight="false" outlineLevel="0" collapsed="false">
      <c r="A51" s="83" t="s">
        <v>114</v>
      </c>
      <c r="B51" s="51" t="s">
        <v>115</v>
      </c>
      <c r="C51" s="66" t="s">
        <v>27</v>
      </c>
      <c r="D51" s="67" t="s">
        <v>116</v>
      </c>
      <c r="E51" s="51" t="s">
        <v>29</v>
      </c>
      <c r="F51" s="52" t="n">
        <v>2.68</v>
      </c>
      <c r="G51" s="53" t="n">
        <v>0</v>
      </c>
      <c r="H51" s="54" t="n">
        <f aca="false">ROUND(G51*(1+$H$134),2)</f>
        <v>0</v>
      </c>
      <c r="I51" s="55" t="n">
        <f aca="false">H51*F51</f>
        <v>0</v>
      </c>
      <c r="J51" s="56" t="n">
        <f aca="false">F51*G51</f>
        <v>0</v>
      </c>
    </row>
    <row r="52" customFormat="false" ht="37.3" hidden="false" customHeight="false" outlineLevel="0" collapsed="false">
      <c r="A52" s="83" t="s">
        <v>117</v>
      </c>
      <c r="B52" s="51" t="n">
        <v>87257</v>
      </c>
      <c r="C52" s="49" t="s">
        <v>20</v>
      </c>
      <c r="D52" s="67" t="s">
        <v>118</v>
      </c>
      <c r="E52" s="51" t="s">
        <v>33</v>
      </c>
      <c r="F52" s="52" t="n">
        <v>126.75</v>
      </c>
      <c r="G52" s="53" t="n">
        <v>0</v>
      </c>
      <c r="H52" s="54" t="n">
        <f aca="false">ROUND(G52*(1+$H$134),2)</f>
        <v>0</v>
      </c>
      <c r="I52" s="55" t="n">
        <f aca="false">H52*F52</f>
        <v>0</v>
      </c>
      <c r="J52" s="56" t="n">
        <f aca="false">F52*G52</f>
        <v>0</v>
      </c>
    </row>
    <row r="53" customFormat="false" ht="14.9" hidden="false" customHeight="false" outlineLevel="0" collapsed="false">
      <c r="A53" s="83" t="s">
        <v>119</v>
      </c>
      <c r="B53" s="51" t="s">
        <v>120</v>
      </c>
      <c r="C53" s="66" t="s">
        <v>27</v>
      </c>
      <c r="D53" s="67" t="s">
        <v>121</v>
      </c>
      <c r="E53" s="51" t="s">
        <v>77</v>
      </c>
      <c r="F53" s="52" t="n">
        <v>45</v>
      </c>
      <c r="G53" s="53" t="n">
        <v>0</v>
      </c>
      <c r="H53" s="54" t="n">
        <f aca="false">ROUND(G53*(1+$H$134),2)</f>
        <v>0</v>
      </c>
      <c r="I53" s="55" t="n">
        <f aca="false">H53*F53</f>
        <v>0</v>
      </c>
      <c r="J53" s="56" t="n">
        <f aca="false">F53*G53</f>
        <v>0</v>
      </c>
    </row>
    <row r="54" customFormat="false" ht="21.4" hidden="false" customHeight="true" outlineLevel="0" collapsed="false">
      <c r="A54" s="83" t="s">
        <v>122</v>
      </c>
      <c r="B54" s="51" t="s">
        <v>123</v>
      </c>
      <c r="C54" s="66" t="s">
        <v>27</v>
      </c>
      <c r="D54" s="67" t="s">
        <v>124</v>
      </c>
      <c r="E54" s="51" t="s">
        <v>77</v>
      </c>
      <c r="F54" s="52" t="n">
        <v>6</v>
      </c>
      <c r="G54" s="53" t="n">
        <v>0</v>
      </c>
      <c r="H54" s="54" t="n">
        <f aca="false">ROUND(G54*(1+$H$134),2)</f>
        <v>0</v>
      </c>
      <c r="I54" s="55" t="n">
        <f aca="false">H54*F54</f>
        <v>0</v>
      </c>
      <c r="J54" s="56" t="n">
        <f aca="false">F54*G54</f>
        <v>0</v>
      </c>
    </row>
    <row r="55" customFormat="false" ht="25.35" hidden="false" customHeight="false" outlineLevel="0" collapsed="false">
      <c r="A55" s="74"/>
      <c r="B55" s="97"/>
      <c r="C55" s="108"/>
      <c r="D55" s="109"/>
      <c r="E55" s="97"/>
      <c r="F55" s="78"/>
      <c r="G55" s="79"/>
      <c r="H55" s="79"/>
      <c r="I55" s="81" t="n">
        <f aca="false">SUM(I50:I54)</f>
        <v>0</v>
      </c>
      <c r="J55" s="82" t="n">
        <f aca="false">SUM(J50:J54)</f>
        <v>0</v>
      </c>
      <c r="K55" s="59" t="n">
        <f aca="false">I55/1.213</f>
        <v>0</v>
      </c>
    </row>
    <row r="56" customFormat="false" ht="13.8" hidden="false" customHeight="false" outlineLevel="0" collapsed="false">
      <c r="A56" s="39" t="s">
        <v>125</v>
      </c>
      <c r="B56" s="60"/>
      <c r="C56" s="61"/>
      <c r="D56" s="41" t="s">
        <v>126</v>
      </c>
      <c r="E56" s="60"/>
      <c r="F56" s="62"/>
      <c r="G56" s="63"/>
      <c r="H56" s="63"/>
      <c r="I56" s="64"/>
      <c r="J56" s="65"/>
    </row>
    <row r="57" customFormat="false" ht="13.8" hidden="false" customHeight="false" outlineLevel="0" collapsed="false">
      <c r="A57" s="83" t="s">
        <v>127</v>
      </c>
      <c r="B57" s="51"/>
      <c r="C57" s="49"/>
      <c r="D57" s="110" t="s">
        <v>128</v>
      </c>
      <c r="E57" s="51"/>
      <c r="F57" s="52"/>
      <c r="G57" s="84"/>
      <c r="H57" s="84"/>
      <c r="I57" s="111"/>
      <c r="J57" s="112"/>
    </row>
    <row r="58" customFormat="false" ht="25.35" hidden="false" customHeight="false" outlineLevel="0" collapsed="false">
      <c r="A58" s="83" t="s">
        <v>129</v>
      </c>
      <c r="B58" s="51" t="n">
        <v>95469</v>
      </c>
      <c r="C58" s="49" t="s">
        <v>20</v>
      </c>
      <c r="D58" s="107" t="s">
        <v>130</v>
      </c>
      <c r="E58" s="51" t="s">
        <v>98</v>
      </c>
      <c r="F58" s="52" t="n">
        <v>2</v>
      </c>
      <c r="G58" s="53" t="n">
        <v>0</v>
      </c>
      <c r="H58" s="54" t="n">
        <f aca="false">ROUND(G58*(1+$H$134),2)</f>
        <v>0</v>
      </c>
      <c r="I58" s="55" t="n">
        <f aca="false">H58*F58</f>
        <v>0</v>
      </c>
      <c r="J58" s="56" t="n">
        <f aca="false">F58*G58</f>
        <v>0</v>
      </c>
    </row>
    <row r="59" customFormat="false" ht="43.45" hidden="false" customHeight="true" outlineLevel="0" collapsed="false">
      <c r="A59" s="83" t="s">
        <v>131</v>
      </c>
      <c r="B59" s="51" t="n">
        <v>95472</v>
      </c>
      <c r="C59" s="49" t="s">
        <v>20</v>
      </c>
      <c r="D59" s="107" t="s">
        <v>132</v>
      </c>
      <c r="E59" s="51" t="s">
        <v>98</v>
      </c>
      <c r="F59" s="52" t="n">
        <v>1</v>
      </c>
      <c r="G59" s="53" t="n">
        <v>0</v>
      </c>
      <c r="H59" s="54" t="n">
        <f aca="false">ROUND(G59*(1+$H$134),2)</f>
        <v>0</v>
      </c>
      <c r="I59" s="55" t="n">
        <f aca="false">H59*F59</f>
        <v>0</v>
      </c>
      <c r="J59" s="56" t="n">
        <f aca="false">F59*G59</f>
        <v>0</v>
      </c>
    </row>
    <row r="60" customFormat="false" ht="49.25" hidden="false" customHeight="false" outlineLevel="0" collapsed="false">
      <c r="A60" s="83" t="s">
        <v>133</v>
      </c>
      <c r="B60" s="51" t="n">
        <v>86942</v>
      </c>
      <c r="C60" s="49" t="s">
        <v>20</v>
      </c>
      <c r="D60" s="67" t="s">
        <v>134</v>
      </c>
      <c r="E60" s="51" t="s">
        <v>98</v>
      </c>
      <c r="F60" s="52" t="n">
        <v>3</v>
      </c>
      <c r="G60" s="53" t="n">
        <v>0</v>
      </c>
      <c r="H60" s="54" t="n">
        <f aca="false">ROUND(G60*(1+$H$134),2)</f>
        <v>0</v>
      </c>
      <c r="I60" s="55" t="n">
        <f aca="false">H60*F60</f>
        <v>0</v>
      </c>
      <c r="J60" s="56" t="n">
        <f aca="false">F60*G60</f>
        <v>0</v>
      </c>
    </row>
    <row r="61" customFormat="false" ht="37.3" hidden="false" customHeight="false" outlineLevel="0" collapsed="false">
      <c r="A61" s="83" t="s">
        <v>135</v>
      </c>
      <c r="B61" s="51" t="n">
        <v>86929</v>
      </c>
      <c r="C61" s="49" t="s">
        <v>20</v>
      </c>
      <c r="D61" s="67" t="s">
        <v>136</v>
      </c>
      <c r="E61" s="51" t="s">
        <v>22</v>
      </c>
      <c r="F61" s="52" t="n">
        <v>1</v>
      </c>
      <c r="G61" s="53" t="n">
        <v>0</v>
      </c>
      <c r="H61" s="54" t="n">
        <f aca="false">ROUND(G61*(1+$H$134),2)</f>
        <v>0</v>
      </c>
      <c r="I61" s="55" t="n">
        <f aca="false">H61*F61</f>
        <v>0</v>
      </c>
      <c r="J61" s="56" t="n">
        <f aca="false">F61*G61</f>
        <v>0</v>
      </c>
    </row>
    <row r="62" customFormat="false" ht="14.9" hidden="false" customHeight="false" outlineLevel="0" collapsed="false">
      <c r="A62" s="83" t="s">
        <v>137</v>
      </c>
      <c r="B62" s="68" t="s">
        <v>138</v>
      </c>
      <c r="C62" s="66" t="s">
        <v>27</v>
      </c>
      <c r="D62" s="67" t="s">
        <v>139</v>
      </c>
      <c r="E62" s="51" t="s">
        <v>33</v>
      </c>
      <c r="F62" s="52" t="n">
        <v>3.8</v>
      </c>
      <c r="G62" s="53" t="n">
        <v>0</v>
      </c>
      <c r="H62" s="54" t="n">
        <f aca="false">ROUND(G62*(1+$H$134),2)</f>
        <v>0</v>
      </c>
      <c r="I62" s="55" t="n">
        <f aca="false">H62*F62</f>
        <v>0</v>
      </c>
      <c r="J62" s="56" t="n">
        <f aca="false">F62*G62</f>
        <v>0</v>
      </c>
    </row>
    <row r="63" customFormat="false" ht="25.35" hidden="false" customHeight="false" outlineLevel="0" collapsed="false">
      <c r="A63" s="83" t="s">
        <v>140</v>
      </c>
      <c r="B63" s="51" t="n">
        <v>95547</v>
      </c>
      <c r="C63" s="49" t="s">
        <v>20</v>
      </c>
      <c r="D63" s="67" t="s">
        <v>141</v>
      </c>
      <c r="E63" s="51" t="s">
        <v>98</v>
      </c>
      <c r="F63" s="52" t="n">
        <v>10</v>
      </c>
      <c r="G63" s="53" t="n">
        <v>0</v>
      </c>
      <c r="H63" s="54" t="n">
        <f aca="false">ROUND(G63*(1+$H$134),2)</f>
        <v>0</v>
      </c>
      <c r="I63" s="55" t="n">
        <f aca="false">H63*F63</f>
        <v>0</v>
      </c>
      <c r="J63" s="56" t="n">
        <f aca="false">F63*G63</f>
        <v>0</v>
      </c>
    </row>
    <row r="64" customFormat="false" ht="25.35" hidden="false" customHeight="false" outlineLevel="0" collapsed="false">
      <c r="A64" s="83" t="s">
        <v>142</v>
      </c>
      <c r="B64" s="51" t="s">
        <v>143</v>
      </c>
      <c r="C64" s="113" t="s">
        <v>27</v>
      </c>
      <c r="D64" s="67" t="s">
        <v>144</v>
      </c>
      <c r="E64" s="51" t="s">
        <v>98</v>
      </c>
      <c r="F64" s="52" t="n">
        <v>2</v>
      </c>
      <c r="G64" s="53" t="n">
        <v>0</v>
      </c>
      <c r="H64" s="54" t="n">
        <f aca="false">ROUND(G64*(1+$H$134),2)</f>
        <v>0</v>
      </c>
      <c r="I64" s="55" t="n">
        <f aca="false">H64*F64</f>
        <v>0</v>
      </c>
      <c r="J64" s="56" t="n">
        <f aca="false">F64*G64</f>
        <v>0</v>
      </c>
    </row>
    <row r="65" customFormat="false" ht="37.3" hidden="false" customHeight="false" outlineLevel="0" collapsed="false">
      <c r="A65" s="83" t="s">
        <v>145</v>
      </c>
      <c r="B65" s="51" t="s">
        <v>146</v>
      </c>
      <c r="C65" s="113" t="s">
        <v>27</v>
      </c>
      <c r="D65" s="67" t="s">
        <v>147</v>
      </c>
      <c r="E65" s="51" t="s">
        <v>98</v>
      </c>
      <c r="F65" s="52" t="n">
        <v>2</v>
      </c>
      <c r="G65" s="53" t="n">
        <v>0</v>
      </c>
      <c r="H65" s="54" t="n">
        <f aca="false">ROUND(G65*(1+$H$134),2)</f>
        <v>0</v>
      </c>
      <c r="I65" s="55" t="n">
        <f aca="false">H65*F65</f>
        <v>0</v>
      </c>
      <c r="J65" s="56" t="n">
        <f aca="false">F65*G65</f>
        <v>0</v>
      </c>
    </row>
    <row r="66" customFormat="false" ht="13.8" hidden="false" customHeight="false" outlineLevel="0" collapsed="false">
      <c r="A66" s="96"/>
      <c r="B66" s="97"/>
      <c r="C66" s="108"/>
      <c r="D66" s="109"/>
      <c r="E66" s="97"/>
      <c r="F66" s="78"/>
      <c r="G66" s="114"/>
      <c r="H66" s="79"/>
      <c r="I66" s="81" t="n">
        <f aca="false">SUM(I58:I65)</f>
        <v>0</v>
      </c>
      <c r="J66" s="82" t="n">
        <f aca="false">SUM(J58:J65)</f>
        <v>0</v>
      </c>
      <c r="K66" s="59" t="n">
        <f aca="false">I66/1.213</f>
        <v>0</v>
      </c>
    </row>
    <row r="67" customFormat="false" ht="13.8" hidden="false" customHeight="false" outlineLevel="0" collapsed="false">
      <c r="A67" s="39" t="s">
        <v>148</v>
      </c>
      <c r="B67" s="60"/>
      <c r="C67" s="61"/>
      <c r="D67" s="41" t="s">
        <v>149</v>
      </c>
      <c r="E67" s="60"/>
      <c r="F67" s="62"/>
      <c r="G67" s="63"/>
      <c r="H67" s="63"/>
      <c r="I67" s="64"/>
      <c r="J67" s="65"/>
    </row>
    <row r="68" customFormat="false" ht="25.35" hidden="false" customHeight="false" outlineLevel="0" collapsed="false">
      <c r="A68" s="83" t="s">
        <v>150</v>
      </c>
      <c r="B68" s="51" t="n">
        <v>91927</v>
      </c>
      <c r="C68" s="49" t="s">
        <v>20</v>
      </c>
      <c r="D68" s="67" t="s">
        <v>151</v>
      </c>
      <c r="E68" s="51" t="s">
        <v>77</v>
      </c>
      <c r="F68" s="52" t="n">
        <v>200</v>
      </c>
      <c r="G68" s="53" t="n">
        <v>0</v>
      </c>
      <c r="H68" s="54" t="n">
        <f aca="false">ROUND(G68*(1+$H$134),2)</f>
        <v>0</v>
      </c>
      <c r="I68" s="55" t="n">
        <f aca="false">H68*F68</f>
        <v>0</v>
      </c>
      <c r="J68" s="56" t="n">
        <f aca="false">F68*G68</f>
        <v>0</v>
      </c>
    </row>
    <row r="69" customFormat="false" ht="25.35" hidden="false" customHeight="false" outlineLevel="0" collapsed="false">
      <c r="A69" s="83" t="s">
        <v>152</v>
      </c>
      <c r="B69" s="49" t="s">
        <v>153</v>
      </c>
      <c r="C69" s="49" t="s">
        <v>20</v>
      </c>
      <c r="D69" s="67" t="s">
        <v>154</v>
      </c>
      <c r="E69" s="51" t="s">
        <v>22</v>
      </c>
      <c r="F69" s="52" t="n">
        <v>20</v>
      </c>
      <c r="G69" s="53" t="n">
        <v>0</v>
      </c>
      <c r="H69" s="54" t="n">
        <f aca="false">ROUND(G69*(1+$H$134),2)</f>
        <v>0</v>
      </c>
      <c r="I69" s="55" t="n">
        <f aca="false">H69*F69</f>
        <v>0</v>
      </c>
      <c r="J69" s="56" t="n">
        <f aca="false">F69*G69</f>
        <v>0</v>
      </c>
    </row>
    <row r="70" customFormat="false" ht="15.65" hidden="false" customHeight="false" outlineLevel="0" collapsed="false">
      <c r="A70" s="83" t="s">
        <v>155</v>
      </c>
      <c r="B70" s="49" t="s">
        <v>156</v>
      </c>
      <c r="C70" s="113" t="s">
        <v>27</v>
      </c>
      <c r="D70" s="115" t="s">
        <v>157</v>
      </c>
      <c r="E70" s="51" t="s">
        <v>22</v>
      </c>
      <c r="F70" s="52" t="n">
        <v>40</v>
      </c>
      <c r="G70" s="53" t="n">
        <v>0</v>
      </c>
      <c r="H70" s="54" t="n">
        <f aca="false">ROUND(G70*(1+$H$134),2)</f>
        <v>0</v>
      </c>
      <c r="I70" s="55" t="n">
        <f aca="false">H70*F70</f>
        <v>0</v>
      </c>
      <c r="J70" s="56" t="n">
        <f aca="false">F70*G70</f>
        <v>0</v>
      </c>
    </row>
    <row r="71" customFormat="false" ht="13.8" hidden="false" customHeight="false" outlineLevel="0" collapsed="false">
      <c r="A71" s="47"/>
      <c r="B71" s="51"/>
      <c r="C71" s="49"/>
      <c r="D71" s="67"/>
      <c r="E71" s="51"/>
      <c r="F71" s="52"/>
      <c r="G71" s="84"/>
      <c r="H71" s="84"/>
      <c r="I71" s="85" t="n">
        <f aca="false">SUM(I68:I70)</f>
        <v>0</v>
      </c>
      <c r="J71" s="82" t="n">
        <f aca="false">SUM(J68:J70)</f>
        <v>0</v>
      </c>
      <c r="K71" s="59" t="n">
        <f aca="false">I71/1.213</f>
        <v>0</v>
      </c>
    </row>
    <row r="72" customFormat="false" ht="13.8" hidden="false" customHeight="false" outlineLevel="0" collapsed="false">
      <c r="A72" s="39" t="s">
        <v>158</v>
      </c>
      <c r="B72" s="60"/>
      <c r="C72" s="61"/>
      <c r="D72" s="41" t="s">
        <v>159</v>
      </c>
      <c r="E72" s="60"/>
      <c r="F72" s="62"/>
      <c r="G72" s="63"/>
      <c r="H72" s="63"/>
      <c r="I72" s="64"/>
      <c r="J72" s="65"/>
    </row>
    <row r="73" customFormat="false" ht="37.3" hidden="false" customHeight="false" outlineLevel="0" collapsed="false">
      <c r="A73" s="83" t="s">
        <v>160</v>
      </c>
      <c r="B73" s="51" t="n">
        <v>91319</v>
      </c>
      <c r="C73" s="49" t="s">
        <v>20</v>
      </c>
      <c r="D73" s="67" t="s">
        <v>161</v>
      </c>
      <c r="E73" s="51" t="s">
        <v>22</v>
      </c>
      <c r="F73" s="52" t="n">
        <v>2</v>
      </c>
      <c r="G73" s="53" t="n">
        <v>0</v>
      </c>
      <c r="H73" s="54" t="n">
        <f aca="false">ROUND(G73*(1+$H$134),2)</f>
        <v>0</v>
      </c>
      <c r="I73" s="55" t="n">
        <f aca="false">H73*F73</f>
        <v>0</v>
      </c>
      <c r="J73" s="56" t="n">
        <f aca="false">F73*G73</f>
        <v>0</v>
      </c>
    </row>
    <row r="74" customFormat="false" ht="37.3" hidden="false" customHeight="false" outlineLevel="0" collapsed="false">
      <c r="A74" s="83" t="s">
        <v>162</v>
      </c>
      <c r="B74" s="51" t="n">
        <v>91321</v>
      </c>
      <c r="C74" s="49" t="s">
        <v>20</v>
      </c>
      <c r="D74" s="67" t="s">
        <v>163</v>
      </c>
      <c r="E74" s="51" t="s">
        <v>22</v>
      </c>
      <c r="F74" s="52" t="n">
        <v>1</v>
      </c>
      <c r="G74" s="53" t="n">
        <v>0</v>
      </c>
      <c r="H74" s="54" t="n">
        <f aca="false">ROUND(G74*(1+$H$134),2)</f>
        <v>0</v>
      </c>
      <c r="I74" s="55" t="n">
        <f aca="false">H74*F74</f>
        <v>0</v>
      </c>
      <c r="J74" s="56" t="n">
        <f aca="false">F74*G74</f>
        <v>0</v>
      </c>
    </row>
    <row r="75" customFormat="false" ht="25.35" hidden="false" customHeight="false" outlineLevel="0" collapsed="false">
      <c r="A75" s="83" t="s">
        <v>164</v>
      </c>
      <c r="B75" s="51" t="n">
        <v>91304</v>
      </c>
      <c r="C75" s="49" t="s">
        <v>20</v>
      </c>
      <c r="D75" s="67" t="s">
        <v>165</v>
      </c>
      <c r="E75" s="51" t="s">
        <v>22</v>
      </c>
      <c r="F75" s="52" t="n">
        <v>1</v>
      </c>
      <c r="G75" s="53" t="n">
        <v>0</v>
      </c>
      <c r="H75" s="54" t="n">
        <f aca="false">ROUND(G75*(1+$H$134),2)</f>
        <v>0</v>
      </c>
      <c r="I75" s="55" t="n">
        <f aca="false">H75*F75</f>
        <v>0</v>
      </c>
      <c r="J75" s="56" t="n">
        <f aca="false">F75*G75</f>
        <v>0</v>
      </c>
    </row>
    <row r="76" customFormat="false" ht="25.35" hidden="false" customHeight="false" outlineLevel="0" collapsed="false">
      <c r="A76" s="83" t="s">
        <v>166</v>
      </c>
      <c r="B76" s="51" t="n">
        <v>90831</v>
      </c>
      <c r="C76" s="49" t="s">
        <v>20</v>
      </c>
      <c r="D76" s="67" t="s">
        <v>167</v>
      </c>
      <c r="E76" s="51" t="s">
        <v>22</v>
      </c>
      <c r="F76" s="52" t="n">
        <v>2</v>
      </c>
      <c r="G76" s="53" t="n">
        <v>0</v>
      </c>
      <c r="H76" s="54" t="n">
        <f aca="false">ROUND(G76*(1+$H$134),2)</f>
        <v>0</v>
      </c>
      <c r="I76" s="55" t="n">
        <f aca="false">H76*F76</f>
        <v>0</v>
      </c>
      <c r="J76" s="56" t="n">
        <f aca="false">F76*G76</f>
        <v>0</v>
      </c>
    </row>
    <row r="77" customFormat="false" ht="25.35" hidden="false" customHeight="false" outlineLevel="0" collapsed="false">
      <c r="A77" s="83" t="s">
        <v>168</v>
      </c>
      <c r="B77" s="51" t="n">
        <v>94559</v>
      </c>
      <c r="C77" s="49" t="s">
        <v>20</v>
      </c>
      <c r="D77" s="67" t="s">
        <v>169</v>
      </c>
      <c r="E77" s="51" t="s">
        <v>33</v>
      </c>
      <c r="F77" s="52" t="n">
        <v>0.3</v>
      </c>
      <c r="G77" s="53" t="n">
        <v>0</v>
      </c>
      <c r="H77" s="54" t="n">
        <f aca="false">ROUND(G77*(1+$H$134),2)</f>
        <v>0</v>
      </c>
      <c r="I77" s="55" t="n">
        <f aca="false">H77*F77</f>
        <v>0</v>
      </c>
      <c r="J77" s="56" t="n">
        <f aca="false">F77*G77</f>
        <v>0</v>
      </c>
    </row>
    <row r="78" customFormat="false" ht="14.9" hidden="false" customHeight="false" outlineLevel="0" collapsed="false">
      <c r="A78" s="83" t="s">
        <v>170</v>
      </c>
      <c r="B78" s="116" t="s">
        <v>171</v>
      </c>
      <c r="C78" s="113" t="s">
        <v>27</v>
      </c>
      <c r="D78" s="117" t="s">
        <v>172</v>
      </c>
      <c r="E78" s="118" t="s">
        <v>33</v>
      </c>
      <c r="F78" s="119" t="n">
        <v>0.3</v>
      </c>
      <c r="G78" s="53" t="n">
        <v>0</v>
      </c>
      <c r="H78" s="120" t="n">
        <f aca="false">ROUND(G78*(1+$H$134),2)</f>
        <v>0</v>
      </c>
      <c r="I78" s="121" t="n">
        <f aca="false">H78*F78</f>
        <v>0</v>
      </c>
      <c r="J78" s="56"/>
    </row>
    <row r="79" customFormat="false" ht="13.8" hidden="false" customHeight="false" outlineLevel="0" collapsed="false">
      <c r="A79" s="83" t="s">
        <v>173</v>
      </c>
      <c r="B79" s="116" t="n">
        <v>68054</v>
      </c>
      <c r="C79" s="122" t="s">
        <v>20</v>
      </c>
      <c r="D79" s="117" t="s">
        <v>174</v>
      </c>
      <c r="E79" s="118" t="s">
        <v>33</v>
      </c>
      <c r="F79" s="119" t="n">
        <v>1.8</v>
      </c>
      <c r="G79" s="53" t="n">
        <v>0</v>
      </c>
      <c r="H79" s="120" t="n">
        <f aca="false">ROUND(G79*(1+$H$134),2)</f>
        <v>0</v>
      </c>
      <c r="I79" s="121" t="n">
        <f aca="false">H79*F79</f>
        <v>0</v>
      </c>
      <c r="J79" s="56"/>
    </row>
    <row r="80" customFormat="false" ht="13.8" hidden="false" customHeight="false" outlineLevel="0" collapsed="false">
      <c r="A80" s="83" t="s">
        <v>175</v>
      </c>
      <c r="B80" s="116" t="n">
        <v>88315</v>
      </c>
      <c r="C80" s="122" t="s">
        <v>20</v>
      </c>
      <c r="D80" s="117" t="s">
        <v>176</v>
      </c>
      <c r="E80" s="118" t="s">
        <v>177</v>
      </c>
      <c r="F80" s="119" t="n">
        <v>10</v>
      </c>
      <c r="G80" s="53" t="n">
        <v>0</v>
      </c>
      <c r="H80" s="120" t="n">
        <f aca="false">ROUND(G80*(1+$H$134),2)</f>
        <v>0</v>
      </c>
      <c r="I80" s="121" t="n">
        <f aca="false">H80*F80</f>
        <v>0</v>
      </c>
      <c r="J80" s="56"/>
    </row>
    <row r="81" customFormat="false" ht="13.8" hidden="false" customHeight="false" outlineLevel="0" collapsed="false">
      <c r="A81" s="83" t="s">
        <v>178</v>
      </c>
      <c r="B81" s="116" t="n">
        <v>88251</v>
      </c>
      <c r="C81" s="122" t="s">
        <v>20</v>
      </c>
      <c r="D81" s="117" t="s">
        <v>179</v>
      </c>
      <c r="E81" s="118" t="s">
        <v>177</v>
      </c>
      <c r="F81" s="119" t="n">
        <v>10</v>
      </c>
      <c r="G81" s="53" t="n">
        <v>0</v>
      </c>
      <c r="H81" s="120" t="n">
        <f aca="false">ROUND(G81*(1+$H$134),2)</f>
        <v>0</v>
      </c>
      <c r="I81" s="121" t="n">
        <f aca="false">H81*F81</f>
        <v>0</v>
      </c>
      <c r="J81" s="56"/>
      <c r="M81" s="123"/>
    </row>
    <row r="82" customFormat="false" ht="13.8" hidden="false" customHeight="false" outlineLevel="0" collapsed="false">
      <c r="A82" s="124"/>
      <c r="B82" s="97"/>
      <c r="C82" s="108"/>
      <c r="D82" s="109"/>
      <c r="E82" s="97"/>
      <c r="F82" s="78"/>
      <c r="G82" s="114"/>
      <c r="H82" s="101"/>
      <c r="I82" s="81" t="n">
        <f aca="false">SUM(I73:I81)</f>
        <v>0</v>
      </c>
      <c r="J82" s="82" t="n">
        <f aca="false">SUM(J73:J77)</f>
        <v>0</v>
      </c>
      <c r="K82" s="59" t="n">
        <f aca="false">I82/1.213</f>
        <v>0</v>
      </c>
    </row>
    <row r="83" customFormat="false" ht="13.8" hidden="false" customHeight="false" outlineLevel="0" collapsed="false">
      <c r="A83" s="125" t="s">
        <v>180</v>
      </c>
      <c r="B83" s="60"/>
      <c r="C83" s="61"/>
      <c r="D83" s="41" t="s">
        <v>181</v>
      </c>
      <c r="E83" s="60"/>
      <c r="F83" s="62"/>
      <c r="G83" s="63"/>
      <c r="H83" s="63"/>
      <c r="I83" s="64"/>
      <c r="J83" s="65"/>
    </row>
    <row r="84" customFormat="false" ht="14.9" hidden="false" customHeight="false" outlineLevel="0" collapsed="false">
      <c r="A84" s="126" t="s">
        <v>182</v>
      </c>
      <c r="B84" s="51" t="s">
        <v>112</v>
      </c>
      <c r="C84" s="113" t="s">
        <v>27</v>
      </c>
      <c r="D84" s="67" t="s">
        <v>183</v>
      </c>
      <c r="E84" s="51" t="s">
        <v>29</v>
      </c>
      <c r="F84" s="52" t="n">
        <v>6.5</v>
      </c>
      <c r="G84" s="53" t="n">
        <v>0</v>
      </c>
      <c r="H84" s="54" t="n">
        <f aca="false">ROUND(G84*(1+$H$134),2)</f>
        <v>0</v>
      </c>
      <c r="I84" s="55" t="n">
        <f aca="false">H84*F84</f>
        <v>0</v>
      </c>
      <c r="J84" s="56" t="n">
        <f aca="false">F84*G84</f>
        <v>0</v>
      </c>
    </row>
    <row r="85" customFormat="false" ht="25.35" hidden="false" customHeight="false" outlineLevel="0" collapsed="false">
      <c r="A85" s="126" t="s">
        <v>184</v>
      </c>
      <c r="B85" s="51" t="s">
        <v>115</v>
      </c>
      <c r="C85" s="113" t="s">
        <v>27</v>
      </c>
      <c r="D85" s="67" t="s">
        <v>185</v>
      </c>
      <c r="E85" s="51" t="s">
        <v>29</v>
      </c>
      <c r="F85" s="52" t="n">
        <v>6.5</v>
      </c>
      <c r="G85" s="53" t="n">
        <v>0</v>
      </c>
      <c r="H85" s="54" t="n">
        <f aca="false">ROUND(G85*(1+$H$134),2)</f>
        <v>0</v>
      </c>
      <c r="I85" s="55" t="n">
        <f aca="false">H85*F85</f>
        <v>0</v>
      </c>
      <c r="J85" s="56" t="n">
        <f aca="false">F85*G85</f>
        <v>0</v>
      </c>
    </row>
    <row r="86" customFormat="false" ht="13.8" hidden="false" customHeight="false" outlineLevel="0" collapsed="false">
      <c r="A86" s="126" t="s">
        <v>186</v>
      </c>
      <c r="B86" s="49" t="n">
        <v>74245</v>
      </c>
      <c r="C86" s="49" t="s">
        <v>20</v>
      </c>
      <c r="D86" s="67" t="s">
        <v>187</v>
      </c>
      <c r="E86" s="51" t="s">
        <v>33</v>
      </c>
      <c r="F86" s="52" t="n">
        <v>106</v>
      </c>
      <c r="G86" s="53" t="n">
        <v>0</v>
      </c>
      <c r="H86" s="54" t="n">
        <f aca="false">ROUND(G86*(1+$H$134),2)</f>
        <v>0</v>
      </c>
      <c r="I86" s="55" t="n">
        <f aca="false">H86*F86</f>
        <v>0</v>
      </c>
      <c r="J86" s="56" t="n">
        <f aca="false">F86*G86</f>
        <v>0</v>
      </c>
    </row>
    <row r="87" customFormat="false" ht="13.8" hidden="false" customHeight="false" outlineLevel="0" collapsed="false">
      <c r="A87" s="47"/>
      <c r="B87" s="51"/>
      <c r="C87" s="49"/>
      <c r="D87" s="67"/>
      <c r="E87" s="51"/>
      <c r="F87" s="52"/>
      <c r="G87" s="84"/>
      <c r="H87" s="84"/>
      <c r="I87" s="85" t="n">
        <f aca="false">SUM(I84:I86)</f>
        <v>0</v>
      </c>
      <c r="J87" s="82" t="n">
        <f aca="false">SUM(J84:J86)</f>
        <v>0</v>
      </c>
      <c r="K87" s="59" t="n">
        <f aca="false">I87/1.213</f>
        <v>0</v>
      </c>
    </row>
    <row r="88" customFormat="false" ht="13.8" hidden="false" customHeight="false" outlineLevel="0" collapsed="false">
      <c r="A88" s="125" t="s">
        <v>188</v>
      </c>
      <c r="B88" s="60"/>
      <c r="C88" s="61"/>
      <c r="D88" s="41" t="s">
        <v>189</v>
      </c>
      <c r="E88" s="60"/>
      <c r="F88" s="62"/>
      <c r="G88" s="63"/>
      <c r="H88" s="63"/>
      <c r="I88" s="64"/>
      <c r="J88" s="65"/>
    </row>
    <row r="89" customFormat="false" ht="14.9" hidden="false" customHeight="false" outlineLevel="0" collapsed="false">
      <c r="A89" s="126" t="s">
        <v>190</v>
      </c>
      <c r="B89" s="51" t="s">
        <v>191</v>
      </c>
      <c r="C89" s="113" t="s">
        <v>27</v>
      </c>
      <c r="D89" s="67" t="s">
        <v>192</v>
      </c>
      <c r="E89" s="51" t="s">
        <v>33</v>
      </c>
      <c r="F89" s="52" t="n">
        <v>15</v>
      </c>
      <c r="G89" s="53" t="n">
        <v>0</v>
      </c>
      <c r="H89" s="54" t="n">
        <f aca="false">ROUND(G89*(1+$H$134),2)</f>
        <v>0</v>
      </c>
      <c r="I89" s="55" t="n">
        <f aca="false">H89*F89</f>
        <v>0</v>
      </c>
      <c r="J89" s="56" t="n">
        <f aca="false">F89*G89</f>
        <v>0</v>
      </c>
    </row>
    <row r="90" customFormat="false" ht="14.9" hidden="false" customHeight="false" outlineLevel="0" collapsed="false">
      <c r="A90" s="126" t="s">
        <v>193</v>
      </c>
      <c r="B90" s="49" t="s">
        <v>194</v>
      </c>
      <c r="C90" s="113" t="s">
        <v>27</v>
      </c>
      <c r="D90" s="67" t="s">
        <v>195</v>
      </c>
      <c r="E90" s="51" t="s">
        <v>33</v>
      </c>
      <c r="F90" s="52" t="n">
        <v>30</v>
      </c>
      <c r="G90" s="53" t="n">
        <v>0</v>
      </c>
      <c r="H90" s="54" t="n">
        <f aca="false">ROUND(G90*(1+$H$134),2)</f>
        <v>0</v>
      </c>
      <c r="I90" s="55" t="n">
        <f aca="false">H90*F90</f>
        <v>0</v>
      </c>
      <c r="J90" s="56" t="n">
        <f aca="false">F90*G90</f>
        <v>0</v>
      </c>
    </row>
    <row r="91" customFormat="false" ht="14.9" hidden="false" customHeight="false" outlineLevel="0" collapsed="false">
      <c r="A91" s="126" t="s">
        <v>196</v>
      </c>
      <c r="B91" s="49" t="s">
        <v>197</v>
      </c>
      <c r="C91" s="113" t="s">
        <v>27</v>
      </c>
      <c r="D91" s="67" t="s">
        <v>198</v>
      </c>
      <c r="E91" s="51" t="s">
        <v>33</v>
      </c>
      <c r="F91" s="52" t="n">
        <v>30</v>
      </c>
      <c r="G91" s="53" t="n">
        <v>0</v>
      </c>
      <c r="H91" s="54" t="n">
        <f aca="false">ROUND(G91*(1+$H$134),2)</f>
        <v>0</v>
      </c>
      <c r="I91" s="55" t="n">
        <f aca="false">H91*F91</f>
        <v>0</v>
      </c>
      <c r="J91" s="56" t="n">
        <f aca="false">F91*G91</f>
        <v>0</v>
      </c>
    </row>
    <row r="92" customFormat="false" ht="13.8" hidden="false" customHeight="false" outlineLevel="0" collapsed="false">
      <c r="A92" s="126" t="s">
        <v>199</v>
      </c>
      <c r="B92" s="49" t="n">
        <v>74245</v>
      </c>
      <c r="C92" s="49" t="s">
        <v>20</v>
      </c>
      <c r="D92" s="67" t="s">
        <v>200</v>
      </c>
      <c r="E92" s="51" t="s">
        <v>33</v>
      </c>
      <c r="F92" s="52" t="n">
        <v>30</v>
      </c>
      <c r="G92" s="53" t="n">
        <v>0</v>
      </c>
      <c r="H92" s="54" t="n">
        <f aca="false">ROUND(G92*(1+$H$134),2)</f>
        <v>0</v>
      </c>
      <c r="I92" s="55" t="n">
        <f aca="false">H92*F92</f>
        <v>0</v>
      </c>
      <c r="J92" s="56" t="n">
        <f aca="false">F92*G92</f>
        <v>0</v>
      </c>
    </row>
    <row r="93" customFormat="false" ht="13.8" hidden="false" customHeight="false" outlineLevel="0" collapsed="false">
      <c r="A93" s="126" t="s">
        <v>201</v>
      </c>
      <c r="B93" s="122" t="s">
        <v>202</v>
      </c>
      <c r="C93" s="122" t="s">
        <v>27</v>
      </c>
      <c r="D93" s="117" t="s">
        <v>203</v>
      </c>
      <c r="E93" s="118" t="s">
        <v>33</v>
      </c>
      <c r="F93" s="119" t="n">
        <v>19.5</v>
      </c>
      <c r="G93" s="53" t="n">
        <v>0</v>
      </c>
      <c r="H93" s="120" t="n">
        <f aca="false">ROUND(G93*(1+$H$134),2)</f>
        <v>0</v>
      </c>
      <c r="I93" s="121" t="n">
        <f aca="false">H93*F93</f>
        <v>0</v>
      </c>
      <c r="J93" s="56"/>
    </row>
    <row r="94" customFormat="false" ht="13.8" hidden="false" customHeight="false" outlineLevel="0" collapsed="false">
      <c r="A94" s="47"/>
      <c r="B94" s="51"/>
      <c r="C94" s="49"/>
      <c r="D94" s="67"/>
      <c r="E94" s="51"/>
      <c r="F94" s="52"/>
      <c r="G94" s="84"/>
      <c r="H94" s="84"/>
      <c r="I94" s="85" t="n">
        <f aca="false">SUM(I89:I93)</f>
        <v>0</v>
      </c>
      <c r="J94" s="82" t="n">
        <f aca="false">SUM(J89:J92)</f>
        <v>0</v>
      </c>
      <c r="K94" s="59" t="n">
        <f aca="false">I94/1.213</f>
        <v>0</v>
      </c>
    </row>
    <row r="95" customFormat="false" ht="13.8" hidden="false" customHeight="false" outlineLevel="0" collapsed="false">
      <c r="A95" s="125" t="s">
        <v>204</v>
      </c>
      <c r="B95" s="60"/>
      <c r="C95" s="61"/>
      <c r="D95" s="41" t="s">
        <v>205</v>
      </c>
      <c r="E95" s="60"/>
      <c r="F95" s="62"/>
      <c r="G95" s="63"/>
      <c r="H95" s="63"/>
      <c r="I95" s="64"/>
      <c r="J95" s="65"/>
    </row>
    <row r="96" customFormat="false" ht="25.35" hidden="false" customHeight="false" outlineLevel="0" collapsed="false">
      <c r="A96" s="126" t="s">
        <v>206</v>
      </c>
      <c r="B96" s="118" t="s">
        <v>207</v>
      </c>
      <c r="C96" s="113" t="s">
        <v>27</v>
      </c>
      <c r="D96" s="127" t="s">
        <v>208</v>
      </c>
      <c r="E96" s="118" t="s">
        <v>33</v>
      </c>
      <c r="F96" s="119" t="n">
        <v>26.22</v>
      </c>
      <c r="G96" s="53" t="n">
        <v>0</v>
      </c>
      <c r="H96" s="54" t="n">
        <f aca="false">ROUND(G96*(1+$H$134),2)</f>
        <v>0</v>
      </c>
      <c r="I96" s="55" t="n">
        <f aca="false">H96*F96</f>
        <v>0</v>
      </c>
      <c r="J96" s="56" t="n">
        <f aca="false">F96*G96</f>
        <v>0</v>
      </c>
      <c r="P96" s="128"/>
    </row>
    <row r="97" customFormat="false" ht="14.9" hidden="false" customHeight="false" outlineLevel="0" collapsed="false">
      <c r="A97" s="126" t="s">
        <v>209</v>
      </c>
      <c r="B97" s="122" t="s">
        <v>194</v>
      </c>
      <c r="C97" s="113" t="s">
        <v>27</v>
      </c>
      <c r="D97" s="117" t="s">
        <v>195</v>
      </c>
      <c r="E97" s="118" t="s">
        <v>33</v>
      </c>
      <c r="F97" s="119" t="n">
        <v>52.44</v>
      </c>
      <c r="G97" s="53" t="n">
        <v>0</v>
      </c>
      <c r="H97" s="54" t="n">
        <f aca="false">ROUND(G97*(1+$H$134),2)</f>
        <v>0</v>
      </c>
      <c r="I97" s="55" t="n">
        <f aca="false">H97*F97</f>
        <v>0</v>
      </c>
      <c r="J97" s="56" t="n">
        <f aca="false">F97*G97</f>
        <v>0</v>
      </c>
    </row>
    <row r="98" customFormat="false" ht="14.9" hidden="false" customHeight="false" outlineLevel="0" collapsed="false">
      <c r="A98" s="126" t="s">
        <v>210</v>
      </c>
      <c r="B98" s="122" t="s">
        <v>197</v>
      </c>
      <c r="C98" s="113" t="s">
        <v>27</v>
      </c>
      <c r="D98" s="117" t="s">
        <v>198</v>
      </c>
      <c r="E98" s="118" t="s">
        <v>33</v>
      </c>
      <c r="F98" s="119" t="n">
        <v>52.44</v>
      </c>
      <c r="G98" s="53" t="n">
        <v>0</v>
      </c>
      <c r="H98" s="54" t="n">
        <f aca="false">ROUND(G98*(1+$H$134),2)</f>
        <v>0</v>
      </c>
      <c r="I98" s="55" t="n">
        <f aca="false">H98*F98</f>
        <v>0</v>
      </c>
      <c r="J98" s="56" t="n">
        <f aca="false">F98*G98</f>
        <v>0</v>
      </c>
    </row>
    <row r="99" customFormat="false" ht="25.35" hidden="false" customHeight="false" outlineLevel="0" collapsed="false">
      <c r="A99" s="126" t="s">
        <v>211</v>
      </c>
      <c r="B99" s="118" t="n">
        <v>87264</v>
      </c>
      <c r="C99" s="49" t="s">
        <v>20</v>
      </c>
      <c r="D99" s="117" t="s">
        <v>212</v>
      </c>
      <c r="E99" s="51" t="s">
        <v>33</v>
      </c>
      <c r="F99" s="52" t="n">
        <v>12.48</v>
      </c>
      <c r="G99" s="53" t="n">
        <v>0</v>
      </c>
      <c r="H99" s="54" t="n">
        <f aca="false">ROUND(G99*(1+$H$134),2)</f>
        <v>0</v>
      </c>
      <c r="I99" s="55" t="n">
        <f aca="false">H99*F99</f>
        <v>0</v>
      </c>
      <c r="J99" s="56" t="n">
        <f aca="false">F99*G99</f>
        <v>0</v>
      </c>
    </row>
    <row r="100" customFormat="false" ht="13.8" hidden="false" customHeight="false" outlineLevel="0" collapsed="false">
      <c r="A100" s="47"/>
      <c r="B100" s="51"/>
      <c r="C100" s="49"/>
      <c r="D100" s="67"/>
      <c r="E100" s="51"/>
      <c r="F100" s="52"/>
      <c r="G100" s="84"/>
      <c r="H100" s="84"/>
      <c r="I100" s="85" t="n">
        <f aca="false">SUM(I96:I99)</f>
        <v>0</v>
      </c>
      <c r="J100" s="82" t="n">
        <f aca="false">SUM(J96:J99)</f>
        <v>0</v>
      </c>
      <c r="K100" s="59" t="n">
        <f aca="false">I100/1.213</f>
        <v>0</v>
      </c>
    </row>
    <row r="101" customFormat="false" ht="13.8" hidden="false" customHeight="false" outlineLevel="0" collapsed="false">
      <c r="A101" s="39" t="s">
        <v>213</v>
      </c>
      <c r="B101" s="60"/>
      <c r="C101" s="61"/>
      <c r="D101" s="41" t="s">
        <v>214</v>
      </c>
      <c r="E101" s="60"/>
      <c r="F101" s="62"/>
      <c r="G101" s="63"/>
      <c r="H101" s="63"/>
      <c r="I101" s="64"/>
      <c r="J101" s="65"/>
    </row>
    <row r="102" customFormat="false" ht="14.9" hidden="false" customHeight="false" outlineLevel="0" collapsed="false">
      <c r="A102" s="126" t="s">
        <v>215</v>
      </c>
      <c r="B102" s="118" t="s">
        <v>216</v>
      </c>
      <c r="C102" s="113" t="s">
        <v>27</v>
      </c>
      <c r="D102" s="117" t="s">
        <v>217</v>
      </c>
      <c r="E102" s="51" t="s">
        <v>33</v>
      </c>
      <c r="F102" s="52" t="n">
        <v>249.22</v>
      </c>
      <c r="G102" s="53" t="n">
        <v>0</v>
      </c>
      <c r="H102" s="54" t="n">
        <f aca="false">ROUND(G102*(1+$H$134),2)</f>
        <v>0</v>
      </c>
      <c r="I102" s="55" t="n">
        <f aca="false">H102*F102</f>
        <v>0</v>
      </c>
      <c r="J102" s="56" t="n">
        <f aca="false">F102*G102</f>
        <v>0</v>
      </c>
    </row>
    <row r="103" customFormat="false" ht="14.9" hidden="false" customHeight="false" outlineLevel="0" collapsed="false">
      <c r="A103" s="129" t="s">
        <v>218</v>
      </c>
      <c r="B103" s="130" t="s">
        <v>219</v>
      </c>
      <c r="C103" s="98" t="s">
        <v>27</v>
      </c>
      <c r="D103" s="131" t="s">
        <v>220</v>
      </c>
      <c r="E103" s="97" t="s">
        <v>33</v>
      </c>
      <c r="F103" s="78" t="n">
        <v>211.5</v>
      </c>
      <c r="G103" s="53" t="n">
        <v>0</v>
      </c>
      <c r="H103" s="101" t="n">
        <f aca="false">ROUND(G103*(1+$H$134),2)</f>
        <v>0</v>
      </c>
      <c r="I103" s="102" t="n">
        <f aca="false">H103*F103</f>
        <v>0</v>
      </c>
      <c r="J103" s="56" t="n">
        <f aca="false">F103*G103</f>
        <v>0</v>
      </c>
      <c r="L103" s="128"/>
    </row>
    <row r="104" customFormat="false" ht="25.35" hidden="false" customHeight="false" outlineLevel="0" collapsed="false">
      <c r="A104" s="126" t="s">
        <v>221</v>
      </c>
      <c r="B104" s="118" t="s">
        <v>222</v>
      </c>
      <c r="C104" s="113" t="s">
        <v>27</v>
      </c>
      <c r="D104" s="117" t="s">
        <v>223</v>
      </c>
      <c r="E104" s="51" t="s">
        <v>33</v>
      </c>
      <c r="F104" s="52" t="n">
        <v>175.86</v>
      </c>
      <c r="G104" s="53" t="n">
        <v>0</v>
      </c>
      <c r="H104" s="54" t="n">
        <f aca="false">ROUND(G104*(1+$H$134),2)</f>
        <v>0</v>
      </c>
      <c r="I104" s="55" t="n">
        <f aca="false">H104*F104</f>
        <v>0</v>
      </c>
      <c r="J104" s="56" t="n">
        <f aca="false">F104*G104</f>
        <v>0</v>
      </c>
    </row>
    <row r="105" customFormat="false" ht="28.35" hidden="false" customHeight="false" outlineLevel="0" collapsed="false">
      <c r="A105" s="126" t="s">
        <v>224</v>
      </c>
      <c r="B105" s="118" t="s">
        <v>225</v>
      </c>
      <c r="C105" s="113" t="s">
        <v>27</v>
      </c>
      <c r="D105" s="132" t="s">
        <v>226</v>
      </c>
      <c r="E105" s="51" t="s">
        <v>33</v>
      </c>
      <c r="F105" s="52" t="n">
        <v>45.7</v>
      </c>
      <c r="G105" s="53" t="n">
        <v>0</v>
      </c>
      <c r="H105" s="54" t="n">
        <f aca="false">ROUND(G105*(1+$H$134),2)</f>
        <v>0</v>
      </c>
      <c r="I105" s="55" t="n">
        <f aca="false">H105*F105</f>
        <v>0</v>
      </c>
      <c r="J105" s="56" t="n">
        <f aca="false">F105*G105</f>
        <v>0</v>
      </c>
    </row>
    <row r="106" customFormat="false" ht="25.35" hidden="false" customHeight="false" outlineLevel="0" collapsed="false">
      <c r="A106" s="126" t="s">
        <v>227</v>
      </c>
      <c r="B106" s="118" t="s">
        <v>228</v>
      </c>
      <c r="C106" s="113" t="s">
        <v>27</v>
      </c>
      <c r="D106" s="117" t="s">
        <v>229</v>
      </c>
      <c r="E106" s="51" t="s">
        <v>33</v>
      </c>
      <c r="F106" s="52" t="n">
        <v>43.26</v>
      </c>
      <c r="G106" s="53" t="n">
        <v>0</v>
      </c>
      <c r="H106" s="54" t="n">
        <f aca="false">ROUND(G106*(1+$H$134),2)</f>
        <v>0</v>
      </c>
      <c r="I106" s="55" t="n">
        <f aca="false">H106*F106</f>
        <v>0</v>
      </c>
      <c r="J106" s="56" t="n">
        <f aca="false">F106*G106</f>
        <v>0</v>
      </c>
    </row>
    <row r="107" customFormat="false" ht="14.9" hidden="false" customHeight="false" outlineLevel="0" collapsed="false">
      <c r="A107" s="126" t="s">
        <v>230</v>
      </c>
      <c r="B107" s="118" t="s">
        <v>231</v>
      </c>
      <c r="C107" s="113" t="s">
        <v>27</v>
      </c>
      <c r="D107" s="117" t="s">
        <v>232</v>
      </c>
      <c r="E107" s="51" t="s">
        <v>33</v>
      </c>
      <c r="F107" s="52" t="n">
        <v>37.26</v>
      </c>
      <c r="G107" s="53" t="n">
        <v>0</v>
      </c>
      <c r="H107" s="54" t="n">
        <f aca="false">ROUND(G107*(1+$H$134),2)</f>
        <v>0</v>
      </c>
      <c r="I107" s="55" t="n">
        <f aca="false">H107*F107</f>
        <v>0</v>
      </c>
      <c r="J107" s="56" t="n">
        <f aca="false">F107*G107</f>
        <v>0</v>
      </c>
    </row>
    <row r="108" customFormat="false" ht="25.35" hidden="false" customHeight="false" outlineLevel="0" collapsed="false">
      <c r="A108" s="133"/>
      <c r="B108" s="51"/>
      <c r="C108" s="49"/>
      <c r="D108" s="67"/>
      <c r="E108" s="51"/>
      <c r="F108" s="52"/>
      <c r="G108" s="84"/>
      <c r="H108" s="84"/>
      <c r="I108" s="85" t="n">
        <f aca="false">SUM(I102:I107)</f>
        <v>0</v>
      </c>
      <c r="J108" s="82" t="n">
        <f aca="false">SUM(J102:J107)</f>
        <v>0</v>
      </c>
      <c r="K108" s="59" t="n">
        <f aca="false">I108/1.213</f>
        <v>0</v>
      </c>
    </row>
    <row r="109" customFormat="false" ht="13.8" hidden="false" customHeight="false" outlineLevel="0" collapsed="false">
      <c r="A109" s="125" t="s">
        <v>233</v>
      </c>
      <c r="B109" s="60"/>
      <c r="C109" s="61"/>
      <c r="D109" s="41" t="s">
        <v>234</v>
      </c>
      <c r="E109" s="60"/>
      <c r="F109" s="62"/>
      <c r="G109" s="63"/>
      <c r="H109" s="63"/>
      <c r="I109" s="64"/>
      <c r="J109" s="65"/>
    </row>
    <row r="110" customFormat="false" ht="25.35" hidden="false" customHeight="false" outlineLevel="0" collapsed="false">
      <c r="A110" s="126" t="s">
        <v>235</v>
      </c>
      <c r="B110" s="118" t="n">
        <v>68001</v>
      </c>
      <c r="C110" s="122" t="s">
        <v>236</v>
      </c>
      <c r="D110" s="67" t="s">
        <v>237</v>
      </c>
      <c r="E110" s="51" t="s">
        <v>33</v>
      </c>
      <c r="F110" s="52" t="n">
        <v>175.01</v>
      </c>
      <c r="G110" s="53" t="n">
        <v>0</v>
      </c>
      <c r="H110" s="54" t="n">
        <f aca="false">ROUND(G110*(1+$H$134),2)</f>
        <v>0</v>
      </c>
      <c r="I110" s="55" t="n">
        <f aca="false">H110*F110</f>
        <v>0</v>
      </c>
      <c r="J110" s="56" t="n">
        <f aca="false">F110*G110</f>
        <v>0</v>
      </c>
    </row>
    <row r="111" customFormat="false" ht="14.9" hidden="false" customHeight="false" outlineLevel="0" collapsed="false">
      <c r="A111" s="126" t="s">
        <v>238</v>
      </c>
      <c r="B111" s="51" t="s">
        <v>239</v>
      </c>
      <c r="C111" s="113" t="s">
        <v>27</v>
      </c>
      <c r="D111" s="67" t="s">
        <v>240</v>
      </c>
      <c r="E111" s="51" t="s">
        <v>77</v>
      </c>
      <c r="F111" s="52" t="n">
        <v>6</v>
      </c>
      <c r="G111" s="53" t="n">
        <v>0</v>
      </c>
      <c r="H111" s="54" t="n">
        <f aca="false">ROUND(G111*(1+$H$134),2)</f>
        <v>0</v>
      </c>
      <c r="I111" s="55" t="n">
        <f aca="false">H111*F111</f>
        <v>0</v>
      </c>
      <c r="J111" s="56" t="n">
        <f aca="false">F111*G111</f>
        <v>0</v>
      </c>
    </row>
    <row r="112" customFormat="false" ht="13.8" hidden="false" customHeight="false" outlineLevel="0" collapsed="false">
      <c r="A112" s="47"/>
      <c r="B112" s="51"/>
      <c r="C112" s="49"/>
      <c r="D112" s="67"/>
      <c r="E112" s="51"/>
      <c r="F112" s="52"/>
      <c r="G112" s="84"/>
      <c r="H112" s="84"/>
      <c r="I112" s="85" t="n">
        <f aca="false">SUM(I110:I111)</f>
        <v>0</v>
      </c>
      <c r="J112" s="82" t="n">
        <f aca="false">SUM(J110:J111)</f>
        <v>0</v>
      </c>
      <c r="K112" s="59" t="n">
        <f aca="false">I112/1.213</f>
        <v>0</v>
      </c>
    </row>
    <row r="113" customFormat="false" ht="13.8" hidden="false" customHeight="false" outlineLevel="0" collapsed="false">
      <c r="A113" s="125" t="s">
        <v>241</v>
      </c>
      <c r="B113" s="60"/>
      <c r="C113" s="61"/>
      <c r="D113" s="41" t="s">
        <v>242</v>
      </c>
      <c r="E113" s="60"/>
      <c r="F113" s="62"/>
      <c r="G113" s="63"/>
      <c r="H113" s="63"/>
      <c r="I113" s="64"/>
      <c r="J113" s="134"/>
    </row>
    <row r="114" customFormat="false" ht="13.8" hidden="false" customHeight="false" outlineLevel="0" collapsed="false">
      <c r="A114" s="135" t="s">
        <v>243</v>
      </c>
      <c r="B114" s="51"/>
      <c r="C114" s="49"/>
      <c r="D114" s="136" t="s">
        <v>244</v>
      </c>
      <c r="E114" s="137"/>
      <c r="F114" s="52"/>
      <c r="G114" s="84"/>
      <c r="H114" s="84"/>
      <c r="I114" s="111"/>
      <c r="J114" s="112"/>
    </row>
    <row r="115" customFormat="false" ht="14.9" hidden="false" customHeight="false" outlineLevel="0" collapsed="false">
      <c r="A115" s="126" t="s">
        <v>245</v>
      </c>
      <c r="B115" s="138" t="s">
        <v>246</v>
      </c>
      <c r="C115" s="113" t="s">
        <v>27</v>
      </c>
      <c r="D115" s="50" t="s">
        <v>247</v>
      </c>
      <c r="E115" s="51" t="s">
        <v>98</v>
      </c>
      <c r="F115" s="52" t="n">
        <v>1</v>
      </c>
      <c r="G115" s="53" t="n">
        <v>0</v>
      </c>
      <c r="H115" s="54" t="n">
        <f aca="false">ROUND(G115*(1+$H$134),2)</f>
        <v>0</v>
      </c>
      <c r="I115" s="55" t="n">
        <f aca="false">H115*F115</f>
        <v>0</v>
      </c>
      <c r="J115" s="56" t="n">
        <f aca="false">F115*G115</f>
        <v>0</v>
      </c>
    </row>
    <row r="116" customFormat="false" ht="14.9" hidden="false" customHeight="false" outlineLevel="0" collapsed="false">
      <c r="A116" s="126" t="s">
        <v>248</v>
      </c>
      <c r="B116" s="138" t="s">
        <v>246</v>
      </c>
      <c r="C116" s="113" t="s">
        <v>27</v>
      </c>
      <c r="D116" s="139" t="s">
        <v>249</v>
      </c>
      <c r="E116" s="51" t="s">
        <v>98</v>
      </c>
      <c r="F116" s="52" t="n">
        <v>1</v>
      </c>
      <c r="G116" s="53" t="n">
        <v>0</v>
      </c>
      <c r="H116" s="54" t="n">
        <f aca="false">ROUND(G116*(1+$H$134),2)</f>
        <v>0</v>
      </c>
      <c r="I116" s="55" t="n">
        <f aca="false">H116*F116</f>
        <v>0</v>
      </c>
      <c r="J116" s="56" t="n">
        <f aca="false">F116*G116</f>
        <v>0</v>
      </c>
    </row>
    <row r="117" customFormat="false" ht="14.9" hidden="false" customHeight="false" outlineLevel="0" collapsed="false">
      <c r="A117" s="126" t="s">
        <v>250</v>
      </c>
      <c r="B117" s="138" t="s">
        <v>246</v>
      </c>
      <c r="C117" s="113" t="s">
        <v>27</v>
      </c>
      <c r="D117" s="50" t="s">
        <v>251</v>
      </c>
      <c r="E117" s="51" t="s">
        <v>98</v>
      </c>
      <c r="F117" s="52" t="n">
        <v>6</v>
      </c>
      <c r="G117" s="53" t="n">
        <v>0</v>
      </c>
      <c r="H117" s="54" t="n">
        <f aca="false">ROUND(G117*(1+$H$134),2)</f>
        <v>0</v>
      </c>
      <c r="I117" s="55" t="n">
        <f aca="false">H117*F117</f>
        <v>0</v>
      </c>
      <c r="J117" s="56" t="n">
        <f aca="false">F117*G117</f>
        <v>0</v>
      </c>
    </row>
    <row r="118" customFormat="false" ht="14.9" hidden="false" customHeight="false" outlineLevel="0" collapsed="false">
      <c r="A118" s="126" t="s">
        <v>252</v>
      </c>
      <c r="B118" s="138" t="s">
        <v>246</v>
      </c>
      <c r="C118" s="113" t="s">
        <v>27</v>
      </c>
      <c r="D118" s="50" t="s">
        <v>253</v>
      </c>
      <c r="E118" s="51" t="s">
        <v>98</v>
      </c>
      <c r="F118" s="52" t="n">
        <v>2</v>
      </c>
      <c r="G118" s="53" t="n">
        <v>0</v>
      </c>
      <c r="H118" s="54" t="n">
        <f aca="false">ROUND(G118*(1+$H$134),2)</f>
        <v>0</v>
      </c>
      <c r="I118" s="55" t="n">
        <f aca="false">H118*F118</f>
        <v>0</v>
      </c>
      <c r="J118" s="56" t="n">
        <f aca="false">F118*G118</f>
        <v>0</v>
      </c>
    </row>
    <row r="119" customFormat="false" ht="14.9" hidden="false" customHeight="false" outlineLevel="0" collapsed="false">
      <c r="A119" s="126" t="s">
        <v>254</v>
      </c>
      <c r="B119" s="138" t="s">
        <v>246</v>
      </c>
      <c r="C119" s="113" t="s">
        <v>27</v>
      </c>
      <c r="D119" s="67" t="s">
        <v>255</v>
      </c>
      <c r="E119" s="51" t="s">
        <v>98</v>
      </c>
      <c r="F119" s="52" t="n">
        <v>11</v>
      </c>
      <c r="G119" s="53" t="n">
        <v>0</v>
      </c>
      <c r="H119" s="54" t="n">
        <f aca="false">ROUND(G119*(1+$H$134),2)</f>
        <v>0</v>
      </c>
      <c r="I119" s="55" t="n">
        <f aca="false">H119*F119</f>
        <v>0</v>
      </c>
      <c r="J119" s="56" t="n">
        <f aca="false">F119*G119</f>
        <v>0</v>
      </c>
    </row>
    <row r="120" customFormat="false" ht="14.9" hidden="false" customHeight="false" outlineLevel="0" collapsed="false">
      <c r="A120" s="126" t="s">
        <v>256</v>
      </c>
      <c r="B120" s="138" t="s">
        <v>246</v>
      </c>
      <c r="C120" s="113" t="s">
        <v>27</v>
      </c>
      <c r="D120" s="50" t="s">
        <v>257</v>
      </c>
      <c r="E120" s="51" t="s">
        <v>98</v>
      </c>
      <c r="F120" s="52" t="n">
        <v>1</v>
      </c>
      <c r="G120" s="53" t="n">
        <v>0</v>
      </c>
      <c r="H120" s="54" t="n">
        <f aca="false">ROUND(G120*(1+$H$134),2)</f>
        <v>0</v>
      </c>
      <c r="I120" s="55" t="n">
        <f aca="false">H120*F120</f>
        <v>0</v>
      </c>
      <c r="J120" s="56" t="n">
        <f aca="false">F120*G120</f>
        <v>0</v>
      </c>
    </row>
    <row r="121" customFormat="false" ht="14.9" hidden="false" customHeight="false" outlineLevel="0" collapsed="false">
      <c r="A121" s="129" t="s">
        <v>258</v>
      </c>
      <c r="B121" s="140" t="s">
        <v>246</v>
      </c>
      <c r="C121" s="98" t="s">
        <v>27</v>
      </c>
      <c r="D121" s="141" t="s">
        <v>259</v>
      </c>
      <c r="E121" s="97" t="s">
        <v>98</v>
      </c>
      <c r="F121" s="78" t="n">
        <v>1</v>
      </c>
      <c r="G121" s="53" t="n">
        <v>0</v>
      </c>
      <c r="H121" s="101" t="n">
        <f aca="false">ROUND(G121*(1+$H$134),2)</f>
        <v>0</v>
      </c>
      <c r="I121" s="102" t="n">
        <f aca="false">H121*F121</f>
        <v>0</v>
      </c>
      <c r="J121" s="56" t="n">
        <f aca="false">F121*G121</f>
        <v>0</v>
      </c>
    </row>
    <row r="122" customFormat="false" ht="14.9" hidden="false" customHeight="false" outlineLevel="0" collapsed="false">
      <c r="A122" s="126" t="s">
        <v>260</v>
      </c>
      <c r="B122" s="138" t="s">
        <v>246</v>
      </c>
      <c r="C122" s="113" t="s">
        <v>27</v>
      </c>
      <c r="D122" s="50" t="s">
        <v>261</v>
      </c>
      <c r="E122" s="51" t="s">
        <v>98</v>
      </c>
      <c r="F122" s="52" t="n">
        <v>2</v>
      </c>
      <c r="G122" s="53" t="n">
        <v>0</v>
      </c>
      <c r="H122" s="54" t="n">
        <f aca="false">ROUND(G122*(1+$H$134),2)</f>
        <v>0</v>
      </c>
      <c r="I122" s="55" t="n">
        <f aca="false">H122*F122</f>
        <v>0</v>
      </c>
      <c r="J122" s="56" t="n">
        <f aca="false">F122*G122</f>
        <v>0</v>
      </c>
    </row>
    <row r="123" customFormat="false" ht="13.8" hidden="false" customHeight="false" outlineLevel="0" collapsed="false">
      <c r="A123" s="135" t="s">
        <v>262</v>
      </c>
      <c r="B123" s="104"/>
      <c r="C123" s="49"/>
      <c r="D123" s="142" t="s">
        <v>263</v>
      </c>
      <c r="E123" s="51"/>
      <c r="F123" s="52"/>
      <c r="G123" s="104"/>
      <c r="H123" s="54"/>
      <c r="I123" s="55"/>
      <c r="J123" s="56" t="n">
        <f aca="false">F123*G123</f>
        <v>0</v>
      </c>
    </row>
    <row r="124" customFormat="false" ht="13.8" hidden="false" customHeight="false" outlineLevel="0" collapsed="false">
      <c r="A124" s="126" t="s">
        <v>264</v>
      </c>
      <c r="B124" s="51" t="n">
        <v>72553</v>
      </c>
      <c r="C124" s="49" t="s">
        <v>20</v>
      </c>
      <c r="D124" s="139" t="s">
        <v>265</v>
      </c>
      <c r="E124" s="51" t="s">
        <v>98</v>
      </c>
      <c r="F124" s="52" t="n">
        <v>1</v>
      </c>
      <c r="G124" s="53" t="n">
        <v>0</v>
      </c>
      <c r="H124" s="54" t="n">
        <f aca="false">ROUND(G124*(1+$H$134),2)</f>
        <v>0</v>
      </c>
      <c r="I124" s="55" t="n">
        <f aca="false">H124*F124</f>
        <v>0</v>
      </c>
      <c r="J124" s="56" t="n">
        <f aca="false">F124*G124</f>
        <v>0</v>
      </c>
    </row>
    <row r="125" s="144" customFormat="true" ht="25.35" hidden="false" customHeight="false" outlineLevel="0" collapsed="false">
      <c r="A125" s="126" t="s">
        <v>266</v>
      </c>
      <c r="B125" s="143" t="s">
        <v>267</v>
      </c>
      <c r="C125" s="49" t="s">
        <v>20</v>
      </c>
      <c r="D125" s="117" t="s">
        <v>268</v>
      </c>
      <c r="E125" s="118" t="s">
        <v>98</v>
      </c>
      <c r="F125" s="119" t="n">
        <v>2</v>
      </c>
      <c r="G125" s="53" t="n">
        <v>0</v>
      </c>
      <c r="H125" s="54" t="n">
        <f aca="false">ROUND(G125*(1+$H$134),2)</f>
        <v>0</v>
      </c>
      <c r="I125" s="55" t="n">
        <f aca="false">H125*F125</f>
        <v>0</v>
      </c>
      <c r="J125" s="56" t="n">
        <f aca="false">F125*G125</f>
        <v>0</v>
      </c>
    </row>
    <row r="126" customFormat="false" ht="13.8" hidden="false" customHeight="false" outlineLevel="0" collapsed="false">
      <c r="A126" s="83"/>
      <c r="B126" s="138"/>
      <c r="C126" s="49"/>
      <c r="D126" s="67"/>
      <c r="E126" s="51"/>
      <c r="F126" s="52"/>
      <c r="G126" s="104"/>
      <c r="H126" s="54"/>
      <c r="I126" s="58" t="n">
        <f aca="false">SUM(I115:I125)</f>
        <v>0</v>
      </c>
      <c r="J126" s="59" t="n">
        <f aca="false">SUM(J115:J125)</f>
        <v>0</v>
      </c>
      <c r="K126" s="59" t="n">
        <f aca="false">I126/1.213</f>
        <v>0</v>
      </c>
    </row>
    <row r="127" customFormat="false" ht="13.8" hidden="false" customHeight="false" outlineLevel="0" collapsed="false">
      <c r="A127" s="125" t="s">
        <v>269</v>
      </c>
      <c r="B127" s="60"/>
      <c r="C127" s="61"/>
      <c r="D127" s="41" t="s">
        <v>270</v>
      </c>
      <c r="E127" s="60"/>
      <c r="F127" s="62"/>
      <c r="G127" s="63"/>
      <c r="H127" s="63"/>
      <c r="I127" s="64"/>
      <c r="J127" s="65"/>
    </row>
    <row r="128" customFormat="false" ht="14.9" hidden="false" customHeight="false" outlineLevel="0" collapsed="false">
      <c r="A128" s="126" t="s">
        <v>271</v>
      </c>
      <c r="B128" s="51" t="s">
        <v>272</v>
      </c>
      <c r="C128" s="113" t="s">
        <v>27</v>
      </c>
      <c r="D128" s="67" t="s">
        <v>273</v>
      </c>
      <c r="E128" s="51" t="s">
        <v>98</v>
      </c>
      <c r="F128" s="52" t="n">
        <v>1</v>
      </c>
      <c r="G128" s="53" t="n">
        <v>0</v>
      </c>
      <c r="H128" s="54" t="n">
        <f aca="false">ROUND(G128*(1+$H$134),2)</f>
        <v>0</v>
      </c>
      <c r="I128" s="55" t="n">
        <f aca="false">H128*F128</f>
        <v>0</v>
      </c>
      <c r="J128" s="56" t="n">
        <f aca="false">F128*G128</f>
        <v>0</v>
      </c>
    </row>
    <row r="129" customFormat="false" ht="13.8" hidden="false" customHeight="false" outlineLevel="0" collapsed="false">
      <c r="A129" s="83"/>
      <c r="B129" s="138"/>
      <c r="C129" s="49"/>
      <c r="D129" s="67"/>
      <c r="E129" s="51"/>
      <c r="F129" s="52"/>
      <c r="G129" s="104"/>
      <c r="H129" s="54"/>
      <c r="I129" s="58" t="n">
        <f aca="false">SUM(I128:I128)</f>
        <v>0</v>
      </c>
      <c r="J129" s="59" t="n">
        <f aca="false">J128</f>
        <v>0</v>
      </c>
      <c r="K129" s="59" t="n">
        <f aca="false">I129/1.213</f>
        <v>0</v>
      </c>
    </row>
    <row r="130" customFormat="false" ht="13.8" hidden="false" customHeight="false" outlineLevel="0" collapsed="false">
      <c r="A130" s="125" t="s">
        <v>274</v>
      </c>
      <c r="B130" s="60"/>
      <c r="C130" s="61"/>
      <c r="D130" s="41" t="s">
        <v>275</v>
      </c>
      <c r="E130" s="60"/>
      <c r="F130" s="62"/>
      <c r="G130" s="63"/>
      <c r="H130" s="63"/>
      <c r="I130" s="64"/>
      <c r="J130" s="65"/>
    </row>
    <row r="131" customFormat="false" ht="13.8" hidden="false" customHeight="false" outlineLevel="0" collapsed="false">
      <c r="A131" s="126" t="s">
        <v>276</v>
      </c>
      <c r="B131" s="51" t="n">
        <v>9537</v>
      </c>
      <c r="C131" s="49" t="s">
        <v>20</v>
      </c>
      <c r="D131" s="67" t="s">
        <v>277</v>
      </c>
      <c r="E131" s="51" t="s">
        <v>33</v>
      </c>
      <c r="F131" s="52" t="n">
        <v>144.13</v>
      </c>
      <c r="G131" s="53" t="n">
        <v>0</v>
      </c>
      <c r="H131" s="54" t="n">
        <f aca="false">ROUND(G131*(1+$H$134),2)</f>
        <v>0</v>
      </c>
      <c r="I131" s="55" t="n">
        <f aca="false">H131*F131</f>
        <v>0</v>
      </c>
      <c r="J131" s="56" t="n">
        <f aca="false">F131*G131</f>
        <v>0</v>
      </c>
    </row>
    <row r="132" customFormat="false" ht="13.8" hidden="false" customHeight="false" outlineLevel="0" collapsed="false">
      <c r="A132" s="145"/>
      <c r="B132" s="139"/>
      <c r="C132" s="49"/>
      <c r="D132" s="67"/>
      <c r="E132" s="51"/>
      <c r="F132" s="51"/>
      <c r="G132" s="139"/>
      <c r="H132" s="139"/>
      <c r="I132" s="85" t="n">
        <f aca="false">SUM(I131)</f>
        <v>0</v>
      </c>
      <c r="J132" s="82" t="n">
        <f aca="false">J131</f>
        <v>0</v>
      </c>
      <c r="K132" s="59" t="n">
        <f aca="false">I132/1.213</f>
        <v>0</v>
      </c>
    </row>
    <row r="133" customFormat="false" ht="13.8" hidden="false" customHeight="false" outlineLevel="0" collapsed="false">
      <c r="A133" s="146"/>
      <c r="B133" s="147"/>
      <c r="C133" s="147"/>
      <c r="D133" s="148" t="s">
        <v>278</v>
      </c>
      <c r="E133" s="147"/>
      <c r="F133" s="149" t="n">
        <v>1</v>
      </c>
      <c r="G133" s="150"/>
      <c r="H133" s="151"/>
      <c r="I133" s="152" t="n">
        <f aca="false">SUM(I132,I129,I126,I112,I108,I100,I94,I87,I71,I55,I48,I44,I38,I35,I31,I28,I14,I82,I66)</f>
        <v>0</v>
      </c>
      <c r="J133" s="153" t="n">
        <f aca="false">SUM(J132,J129,J126,J112,J108,J100,J94,J87,J82,J71,J66,J55,J48,J44,J38,J35,J31,J28,J14)</f>
        <v>0</v>
      </c>
      <c r="K133" s="153" t="n">
        <f aca="false">SUM(K132,K129,K126,K112,K108,K100,K94,K87,K82,K71,K66,K55,K48,K44,K38,K35,K31,K28,K14)</f>
        <v>0</v>
      </c>
    </row>
    <row r="134" customFormat="false" ht="13.8" hidden="false" customHeight="false" outlineLevel="0" collapsed="false">
      <c r="A134" s="146"/>
      <c r="B134" s="147"/>
      <c r="C134" s="147"/>
      <c r="D134" s="148" t="s">
        <v>279</v>
      </c>
      <c r="E134" s="147"/>
      <c r="F134" s="147"/>
      <c r="G134" s="154"/>
      <c r="H134" s="155" t="n">
        <v>0.213</v>
      </c>
      <c r="I134" s="156"/>
      <c r="J134" s="157"/>
    </row>
    <row r="135" customFormat="false" ht="13.8" hidden="false" customHeight="false" outlineLevel="0" collapsed="false">
      <c r="A135" s="150"/>
      <c r="B135" s="158"/>
      <c r="C135" s="158"/>
      <c r="D135" s="159" t="s">
        <v>280</v>
      </c>
      <c r="E135" s="158"/>
      <c r="F135" s="158"/>
      <c r="G135" s="158"/>
      <c r="H135" s="151"/>
      <c r="I135" s="160" t="n">
        <f aca="false">I133/1.213</f>
        <v>0</v>
      </c>
      <c r="J135" s="161"/>
    </row>
    <row r="136" customFormat="false" ht="15" hidden="false" customHeight="false" outlineLevel="0" collapsed="false">
      <c r="A136" s="162"/>
      <c r="B136" s="163"/>
      <c r="C136" s="163"/>
      <c r="D136" s="163"/>
      <c r="E136" s="163"/>
      <c r="F136" s="163"/>
      <c r="G136" s="163"/>
      <c r="H136" s="163"/>
      <c r="I136" s="164"/>
    </row>
    <row r="137" customFormat="false" ht="9.4" hidden="false" customHeight="true" outlineLevel="0" collapsed="false">
      <c r="A137" s="165"/>
      <c r="B137" s="166"/>
      <c r="C137" s="167"/>
      <c r="D137" s="168"/>
      <c r="E137" s="169"/>
      <c r="F137" s="170"/>
      <c r="G137" s="170"/>
      <c r="H137" s="171"/>
      <c r="I137" s="172"/>
    </row>
    <row r="138" customFormat="false" ht="26.1" hidden="false" customHeight="true" outlineLevel="0" collapsed="false">
      <c r="A138" s="4"/>
      <c r="B138" s="5"/>
      <c r="C138" s="6"/>
      <c r="D138" s="173"/>
      <c r="E138" s="174"/>
      <c r="F138" s="7"/>
      <c r="G138" s="7"/>
      <c r="H138" s="175"/>
      <c r="I138" s="176"/>
    </row>
    <row r="139" customFormat="false" ht="9.4" hidden="false" customHeight="true" outlineLevel="0" collapsed="false">
      <c r="A139" s="4"/>
      <c r="B139" s="5"/>
      <c r="C139" s="6"/>
      <c r="D139" s="173"/>
      <c r="E139" s="174"/>
      <c r="F139" s="7"/>
      <c r="G139" s="7"/>
      <c r="H139" s="175"/>
      <c r="I139" s="176"/>
    </row>
    <row r="140" customFormat="false" ht="12.2" hidden="false" customHeight="true" outlineLevel="0" collapsed="false">
      <c r="A140" s="177" t="s">
        <v>281</v>
      </c>
      <c r="B140" s="177"/>
      <c r="C140" s="177"/>
      <c r="D140" s="177"/>
      <c r="E140" s="178"/>
      <c r="F140" s="178"/>
      <c r="G140" s="178"/>
      <c r="H140" s="175"/>
      <c r="I140" s="179"/>
    </row>
    <row r="141" customFormat="false" ht="12.95" hidden="false" customHeight="true" outlineLevel="0" collapsed="false">
      <c r="A141" s="177" t="s">
        <v>282</v>
      </c>
      <c r="B141" s="177"/>
      <c r="C141" s="177"/>
      <c r="D141" s="177"/>
      <c r="E141" s="180"/>
      <c r="F141" s="181"/>
      <c r="G141" s="181"/>
      <c r="H141" s="175"/>
      <c r="I141" s="182"/>
    </row>
    <row r="142" customFormat="false" ht="8.85" hidden="false" customHeight="true" outlineLevel="0" collapsed="false">
      <c r="A142" s="183" t="s">
        <v>283</v>
      </c>
      <c r="B142" s="183"/>
      <c r="C142" s="183"/>
      <c r="D142" s="183"/>
      <c r="E142" s="178"/>
      <c r="F142" s="178"/>
      <c r="G142" s="178"/>
      <c r="H142" s="175"/>
      <c r="I142" s="182"/>
    </row>
    <row r="143" customFormat="false" ht="7.45" hidden="false" customHeight="true" outlineLevel="0" collapsed="false">
      <c r="A143" s="184"/>
      <c r="B143" s="185"/>
      <c r="C143" s="186"/>
      <c r="D143" s="187"/>
      <c r="E143" s="188"/>
      <c r="F143" s="189"/>
      <c r="G143" s="189"/>
      <c r="H143" s="189"/>
      <c r="I143" s="187"/>
    </row>
  </sheetData>
  <mergeCells count="7">
    <mergeCell ref="A1:I1"/>
    <mergeCell ref="A2:I2"/>
    <mergeCell ref="A140:D140"/>
    <mergeCell ref="E140:G140"/>
    <mergeCell ref="A141:D141"/>
    <mergeCell ref="A142:D142"/>
    <mergeCell ref="E142:G142"/>
  </mergeCells>
  <printOptions headings="false" gridLines="false" gridLinesSet="true" horizontalCentered="false" verticalCentered="false"/>
  <pageMargins left="0.613194444444444" right="0.415972222222222" top="0.261805555555556" bottom="0.525" header="0.511805555555555" footer="0.249305555555556"/>
  <pageSetup paperSize="9" scale="92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&amp;CPrefeitura Municipal da Estância Turística de Paraguaçu Paulista - CNPJ nº. 44.547.305/0001-93 Av. Siqueira Campos, 1.430 – Praça Jornalista Mário Pacheco  - Centro - CEP 19.700-000</oddFooter>
  </headerFooter>
  <rowBreaks count="7" manualBreakCount="7">
    <brk id="28" man="true" max="16383" min="0"/>
    <brk id="42" man="true" max="16383" min="0"/>
    <brk id="55" man="true" max="16383" min="0"/>
    <brk id="66" man="true" max="16383" min="0"/>
    <brk id="82" man="true" max="16383" min="0"/>
    <brk id="103" man="true" max="16383" min="0"/>
    <brk id="121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65536"/>
  <sheetViews>
    <sheetView windowProtection="false"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P24" activeCellId="0" sqref="P24"/>
    </sheetView>
  </sheetViews>
  <sheetFormatPr defaultRowHeight="15"/>
  <cols>
    <col collapsed="false" hidden="false" max="1" min="1" style="0" width="14.0408163265306"/>
    <col collapsed="false" hidden="false" max="2" min="2" style="0" width="41.1734693877551"/>
    <col collapsed="false" hidden="false" max="3" min="3" style="0" width="7.4234693877551"/>
    <col collapsed="false" hidden="false" max="4" min="4" style="0" width="14.9489795918367"/>
    <col collapsed="false" hidden="false" max="5" min="5" style="0" width="11.4744897959184"/>
    <col collapsed="false" hidden="false" max="6" min="6" style="0" width="8.63775510204082"/>
    <col collapsed="false" hidden="false" max="7" min="7" style="0" width="9.17857142857143"/>
    <col collapsed="false" hidden="false" max="8" min="8" style="0" width="8.36734693877551"/>
    <col collapsed="false" hidden="false" max="9" min="9" style="0" width="8.50510204081633"/>
    <col collapsed="false" hidden="false" max="1025" min="10" style="0" width="8.36734693877551"/>
  </cols>
  <sheetData>
    <row r="1" customFormat="false" ht="120.6" hidden="false" customHeight="true" outlineLevel="0" collapsed="false">
      <c r="A1" s="190"/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</row>
    <row r="2" customFormat="false" ht="21.7" hidden="false" customHeight="false" outlineLevel="0" collapsed="false">
      <c r="A2" s="191" t="s">
        <v>284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</row>
    <row r="3" customFormat="false" ht="17" hidden="false" customHeight="false" outlineLevel="0" collapsed="false">
      <c r="A3" s="192"/>
      <c r="B3" s="193"/>
      <c r="C3" s="193"/>
      <c r="D3" s="194"/>
      <c r="E3" s="194"/>
      <c r="F3" s="193"/>
      <c r="G3" s="193"/>
      <c r="H3" s="195"/>
      <c r="I3" s="196"/>
      <c r="J3" s="197"/>
      <c r="K3" s="197"/>
      <c r="L3" s="197"/>
      <c r="M3" s="197"/>
      <c r="N3" s="197"/>
      <c r="O3" s="197"/>
      <c r="P3" s="197"/>
      <c r="Q3" s="198"/>
    </row>
    <row r="4" customFormat="false" ht="15.8" hidden="false" customHeight="false" outlineLevel="0" collapsed="false">
      <c r="A4" s="199" t="s">
        <v>285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1"/>
    </row>
    <row r="5" customFormat="false" ht="15.8" hidden="false" customHeight="false" outlineLevel="0" collapsed="false">
      <c r="A5" s="202" t="s">
        <v>286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4"/>
    </row>
    <row r="6" customFormat="false" ht="15.8" hidden="false" customHeight="false" outlineLevel="0" collapsed="false">
      <c r="A6" s="202" t="s">
        <v>287</v>
      </c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4"/>
    </row>
    <row r="7" customFormat="false" ht="15.8" hidden="false" customHeight="false" outlineLevel="0" collapsed="false">
      <c r="A7" s="205" t="s">
        <v>288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7"/>
    </row>
    <row r="8" customFormat="false" ht="14.65" hidden="false" customHeight="false" outlineLevel="0" collapsed="false">
      <c r="A8" s="208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10"/>
    </row>
    <row r="9" customFormat="false" ht="14.65" hidden="false" customHeight="false" outlineLevel="0" collapsed="false">
      <c r="A9" s="211"/>
      <c r="B9" s="211"/>
      <c r="C9" s="212"/>
      <c r="D9" s="213"/>
      <c r="E9" s="212"/>
      <c r="F9" s="214" t="s">
        <v>289</v>
      </c>
      <c r="G9" s="214"/>
      <c r="H9" s="214" t="s">
        <v>290</v>
      </c>
      <c r="I9" s="214"/>
      <c r="J9" s="214" t="s">
        <v>291</v>
      </c>
      <c r="K9" s="214"/>
      <c r="L9" s="214" t="s">
        <v>292</v>
      </c>
      <c r="M9" s="214"/>
      <c r="N9" s="214" t="s">
        <v>293</v>
      </c>
      <c r="O9" s="214"/>
      <c r="P9" s="214" t="s">
        <v>294</v>
      </c>
      <c r="Q9" s="214"/>
    </row>
    <row r="10" customFormat="false" ht="14.65" hidden="false" customHeight="false" outlineLevel="0" collapsed="false">
      <c r="A10" s="215" t="s">
        <v>6</v>
      </c>
      <c r="B10" s="216" t="s">
        <v>295</v>
      </c>
      <c r="C10" s="217"/>
      <c r="D10" s="218" t="s">
        <v>296</v>
      </c>
      <c r="E10" s="219" t="s">
        <v>297</v>
      </c>
      <c r="F10" s="220" t="s">
        <v>298</v>
      </c>
      <c r="G10" s="221" t="s">
        <v>299</v>
      </c>
      <c r="H10" s="220" t="s">
        <v>298</v>
      </c>
      <c r="I10" s="221" t="s">
        <v>299</v>
      </c>
      <c r="J10" s="220" t="s">
        <v>298</v>
      </c>
      <c r="K10" s="221" t="s">
        <v>299</v>
      </c>
      <c r="L10" s="220" t="s">
        <v>298</v>
      </c>
      <c r="M10" s="221" t="s">
        <v>299</v>
      </c>
      <c r="N10" s="220" t="s">
        <v>298</v>
      </c>
      <c r="O10" s="221" t="s">
        <v>299</v>
      </c>
      <c r="P10" s="220" t="s">
        <v>298</v>
      </c>
      <c r="Q10" s="221" t="s">
        <v>299</v>
      </c>
    </row>
    <row r="11" customFormat="false" ht="13.8" hidden="false" customHeight="false" outlineLevel="0" collapsed="false">
      <c r="A11" s="222" t="n">
        <v>1</v>
      </c>
      <c r="B11" s="223" t="s">
        <v>17</v>
      </c>
      <c r="C11" s="223"/>
      <c r="D11" s="55" t="n">
        <f aca="false">ORÇAMENTO!I14</f>
        <v>0</v>
      </c>
      <c r="E11" s="224" t="n">
        <f aca="false">IF($D$33=0,0,D11/$D$33)*100/100</f>
        <v>0</v>
      </c>
      <c r="F11" s="225" t="n">
        <v>100</v>
      </c>
      <c r="G11" s="226" t="n">
        <f aca="false">F11</f>
        <v>100</v>
      </c>
      <c r="H11" s="225"/>
      <c r="I11" s="226" t="n">
        <f aca="false">H11+G11</f>
        <v>100</v>
      </c>
      <c r="J11" s="225"/>
      <c r="K11" s="226" t="n">
        <f aca="false">J11+I11</f>
        <v>100</v>
      </c>
      <c r="L11" s="227"/>
      <c r="M11" s="228"/>
      <c r="N11" s="227"/>
      <c r="O11" s="228"/>
      <c r="P11" s="227"/>
      <c r="Q11" s="228"/>
    </row>
    <row r="12" customFormat="false" ht="13.8" hidden="false" customHeight="false" outlineLevel="0" collapsed="false">
      <c r="A12" s="222" t="n">
        <v>2</v>
      </c>
      <c r="B12" s="223" t="s">
        <v>24</v>
      </c>
      <c r="C12" s="223"/>
      <c r="D12" s="55" t="n">
        <f aca="false">ORÇAMENTO!I28</f>
        <v>0</v>
      </c>
      <c r="E12" s="224" t="n">
        <f aca="false">IF($D$33=0,0,D12/$D$33)*100/100</f>
        <v>0</v>
      </c>
      <c r="F12" s="225" t="n">
        <v>80</v>
      </c>
      <c r="G12" s="226" t="n">
        <f aca="false">F12</f>
        <v>80</v>
      </c>
      <c r="H12" s="225" t="n">
        <v>20</v>
      </c>
      <c r="I12" s="226" t="n">
        <f aca="false">H12+G12</f>
        <v>100</v>
      </c>
      <c r="J12" s="225"/>
      <c r="K12" s="226" t="n">
        <f aca="false">J12+I12</f>
        <v>100</v>
      </c>
      <c r="L12" s="227"/>
      <c r="M12" s="228"/>
      <c r="N12" s="227"/>
      <c r="O12" s="228"/>
      <c r="P12" s="227"/>
      <c r="Q12" s="228"/>
    </row>
    <row r="13" customFormat="false" ht="13.8" hidden="false" customHeight="false" outlineLevel="0" collapsed="false">
      <c r="A13" s="222" t="n">
        <v>3</v>
      </c>
      <c r="B13" s="223" t="s">
        <v>67</v>
      </c>
      <c r="C13" s="223"/>
      <c r="D13" s="55" t="n">
        <f aca="false">ORÇAMENTO!I31</f>
        <v>0</v>
      </c>
      <c r="E13" s="224" t="n">
        <f aca="false">IF($D$33=0,0,D13/$D$33)*100/100</f>
        <v>0</v>
      </c>
      <c r="F13" s="225" t="n">
        <v>100</v>
      </c>
      <c r="G13" s="226" t="n">
        <f aca="false">F13</f>
        <v>100</v>
      </c>
      <c r="H13" s="225"/>
      <c r="I13" s="226" t="n">
        <f aca="false">H13+G13</f>
        <v>100</v>
      </c>
      <c r="J13" s="225"/>
      <c r="K13" s="226" t="n">
        <f aca="false">J13+I13</f>
        <v>100</v>
      </c>
      <c r="L13" s="227"/>
      <c r="M13" s="228"/>
      <c r="N13" s="227"/>
      <c r="O13" s="228"/>
      <c r="P13" s="227"/>
      <c r="Q13" s="228"/>
    </row>
    <row r="14" customFormat="false" ht="13.8" hidden="false" customHeight="false" outlineLevel="0" collapsed="false">
      <c r="A14" s="222" t="n">
        <v>4</v>
      </c>
      <c r="B14" s="223" t="s">
        <v>72</v>
      </c>
      <c r="C14" s="223"/>
      <c r="D14" s="55" t="n">
        <f aca="false">ORÇAMENTO!I35</f>
        <v>0</v>
      </c>
      <c r="E14" s="224" t="n">
        <f aca="false">IF($D$33=0,0,D14/$D$33)*100/100</f>
        <v>0</v>
      </c>
      <c r="F14" s="225" t="n">
        <v>100</v>
      </c>
      <c r="G14" s="226" t="n">
        <f aca="false">F14</f>
        <v>100</v>
      </c>
      <c r="H14" s="225"/>
      <c r="I14" s="226" t="n">
        <f aca="false">H14+G14</f>
        <v>100</v>
      </c>
      <c r="J14" s="225"/>
      <c r="K14" s="226" t="n">
        <f aca="false">J14+I14</f>
        <v>100</v>
      </c>
      <c r="L14" s="227"/>
      <c r="M14" s="228"/>
      <c r="N14" s="227"/>
      <c r="O14" s="228"/>
      <c r="P14" s="227"/>
      <c r="Q14" s="228"/>
    </row>
    <row r="15" customFormat="false" ht="13.8" hidden="false" customHeight="false" outlineLevel="0" collapsed="false">
      <c r="A15" s="222" t="n">
        <v>5</v>
      </c>
      <c r="B15" s="223" t="s">
        <v>82</v>
      </c>
      <c r="C15" s="223"/>
      <c r="D15" s="55" t="n">
        <f aca="false">ORÇAMENTO!I38</f>
        <v>0</v>
      </c>
      <c r="E15" s="224" t="n">
        <f aca="false">IF($D$33=0,0,D15/$D$33)*100/100</f>
        <v>0</v>
      </c>
      <c r="F15" s="225" t="n">
        <v>80</v>
      </c>
      <c r="G15" s="226" t="n">
        <f aca="false">F15</f>
        <v>80</v>
      </c>
      <c r="H15" s="225" t="n">
        <v>20</v>
      </c>
      <c r="I15" s="226" t="n">
        <f aca="false">H15+G15</f>
        <v>100</v>
      </c>
      <c r="J15" s="225"/>
      <c r="K15" s="226" t="n">
        <f aca="false">J15+I15</f>
        <v>100</v>
      </c>
      <c r="L15" s="227"/>
      <c r="M15" s="228"/>
      <c r="N15" s="227"/>
      <c r="O15" s="228"/>
      <c r="P15" s="227"/>
      <c r="Q15" s="228"/>
    </row>
    <row r="16" customFormat="false" ht="13.8" hidden="false" customHeight="false" outlineLevel="0" collapsed="false">
      <c r="A16" s="222" t="n">
        <v>6</v>
      </c>
      <c r="B16" s="223" t="s">
        <v>87</v>
      </c>
      <c r="C16" s="223"/>
      <c r="D16" s="55" t="n">
        <f aca="false">ORÇAMENTO!I44</f>
        <v>0</v>
      </c>
      <c r="E16" s="224" t="n">
        <f aca="false">IF($D$33=0,0,D16/$D$33)*100/100</f>
        <v>0</v>
      </c>
      <c r="F16" s="225" t="n">
        <v>60</v>
      </c>
      <c r="G16" s="226" t="n">
        <f aca="false">F16</f>
        <v>60</v>
      </c>
      <c r="H16" s="225" t="n">
        <v>40</v>
      </c>
      <c r="I16" s="226" t="n">
        <f aca="false">H16+G16</f>
        <v>100</v>
      </c>
      <c r="J16" s="225"/>
      <c r="K16" s="226" t="n">
        <f aca="false">J16+I16</f>
        <v>100</v>
      </c>
      <c r="L16" s="227"/>
      <c r="M16" s="228"/>
      <c r="N16" s="227"/>
      <c r="O16" s="228"/>
      <c r="P16" s="227"/>
      <c r="Q16" s="228"/>
    </row>
    <row r="17" customFormat="false" ht="13.8" hidden="false" customHeight="false" outlineLevel="0" collapsed="false">
      <c r="A17" s="222" t="n">
        <v>7</v>
      </c>
      <c r="B17" s="223" t="s">
        <v>300</v>
      </c>
      <c r="C17" s="223"/>
      <c r="D17" s="55" t="n">
        <f aca="false">ORÇAMENTO!I48</f>
        <v>0</v>
      </c>
      <c r="E17" s="224" t="n">
        <f aca="false">IF($D$33=0,0,D17/$D$33)*100/100</f>
        <v>0</v>
      </c>
      <c r="F17" s="225" t="n">
        <v>50</v>
      </c>
      <c r="G17" s="226" t="n">
        <f aca="false">F17</f>
        <v>50</v>
      </c>
      <c r="H17" s="225" t="n">
        <v>50</v>
      </c>
      <c r="I17" s="226" t="n">
        <f aca="false">H17+G17</f>
        <v>100</v>
      </c>
      <c r="J17" s="225"/>
      <c r="K17" s="226" t="n">
        <f aca="false">J17+I17</f>
        <v>100</v>
      </c>
      <c r="L17" s="227"/>
      <c r="M17" s="228"/>
      <c r="N17" s="227"/>
      <c r="O17" s="228"/>
      <c r="P17" s="227"/>
      <c r="Q17" s="228"/>
    </row>
    <row r="18" customFormat="false" ht="13.8" hidden="false" customHeight="false" outlineLevel="0" collapsed="false">
      <c r="A18" s="222" t="n">
        <v>8</v>
      </c>
      <c r="B18" s="223" t="s">
        <v>110</v>
      </c>
      <c r="C18" s="223"/>
      <c r="D18" s="55" t="n">
        <f aca="false">ORÇAMENTO!I55</f>
        <v>0</v>
      </c>
      <c r="E18" s="224" t="n">
        <f aca="false">IF($D$33=0,0,D18/$D$33)*100/100</f>
        <v>0</v>
      </c>
      <c r="F18" s="225"/>
      <c r="G18" s="226"/>
      <c r="H18" s="225" t="n">
        <v>80</v>
      </c>
      <c r="I18" s="226" t="n">
        <f aca="false">H18+G18</f>
        <v>80</v>
      </c>
      <c r="J18" s="227" t="n">
        <v>20</v>
      </c>
      <c r="K18" s="226" t="n">
        <f aca="false">J18+I18</f>
        <v>100</v>
      </c>
      <c r="L18" s="227"/>
      <c r="M18" s="228"/>
      <c r="N18" s="227"/>
      <c r="O18" s="228"/>
      <c r="P18" s="227"/>
      <c r="Q18" s="228"/>
    </row>
    <row r="19" customFormat="false" ht="13.8" hidden="false" customHeight="false" outlineLevel="0" collapsed="false">
      <c r="A19" s="222" t="n">
        <v>9</v>
      </c>
      <c r="B19" s="223" t="s">
        <v>126</v>
      </c>
      <c r="C19" s="223"/>
      <c r="D19" s="55" t="n">
        <f aca="false">ORÇAMENTO!I66</f>
        <v>0</v>
      </c>
      <c r="E19" s="224" t="n">
        <f aca="false">IF($D$33=0,0,D19/$D$33)*100/100</f>
        <v>0</v>
      </c>
      <c r="F19" s="225"/>
      <c r="G19" s="226"/>
      <c r="H19" s="225" t="n">
        <v>50</v>
      </c>
      <c r="I19" s="226" t="n">
        <f aca="false">H19+G19</f>
        <v>50</v>
      </c>
      <c r="J19" s="227" t="n">
        <v>50</v>
      </c>
      <c r="K19" s="226" t="n">
        <f aca="false">J19+I19</f>
        <v>100</v>
      </c>
      <c r="L19" s="227"/>
      <c r="M19" s="228"/>
      <c r="N19" s="227"/>
      <c r="O19" s="228"/>
      <c r="P19" s="227"/>
      <c r="Q19" s="228"/>
    </row>
    <row r="20" customFormat="false" ht="13.8" hidden="false" customHeight="false" outlineLevel="0" collapsed="false">
      <c r="A20" s="222" t="n">
        <v>10</v>
      </c>
      <c r="B20" s="223" t="s">
        <v>149</v>
      </c>
      <c r="C20" s="223"/>
      <c r="D20" s="55" t="n">
        <f aca="false">ORÇAMENTO!I71</f>
        <v>0</v>
      </c>
      <c r="E20" s="224" t="n">
        <f aca="false">IF($D$33=0,0,D20/$D$33)*100/100</f>
        <v>0</v>
      </c>
      <c r="F20" s="225"/>
      <c r="G20" s="226"/>
      <c r="H20" s="225" t="n">
        <v>20</v>
      </c>
      <c r="I20" s="226" t="n">
        <f aca="false">H20+G20</f>
        <v>20</v>
      </c>
      <c r="J20" s="227" t="n">
        <v>80</v>
      </c>
      <c r="K20" s="226" t="n">
        <f aca="false">J20+I20</f>
        <v>100</v>
      </c>
      <c r="L20" s="227"/>
      <c r="M20" s="228"/>
      <c r="N20" s="227"/>
      <c r="O20" s="228"/>
      <c r="P20" s="227"/>
      <c r="Q20" s="228"/>
    </row>
    <row r="21" customFormat="false" ht="13.8" hidden="false" customHeight="false" outlineLevel="0" collapsed="false">
      <c r="A21" s="222" t="n">
        <v>11</v>
      </c>
      <c r="B21" s="223" t="s">
        <v>159</v>
      </c>
      <c r="C21" s="223"/>
      <c r="D21" s="55" t="n">
        <f aca="false">ORÇAMENTO!I82</f>
        <v>0</v>
      </c>
      <c r="E21" s="224" t="n">
        <f aca="false">IF($D$33=0,0,D21/$D$33)*100/100</f>
        <v>0</v>
      </c>
      <c r="F21" s="225"/>
      <c r="G21" s="226"/>
      <c r="H21" s="225" t="n">
        <v>100</v>
      </c>
      <c r="I21" s="226" t="n">
        <f aca="false">H21+G21</f>
        <v>100</v>
      </c>
      <c r="J21" s="225"/>
      <c r="K21" s="226" t="n">
        <f aca="false">J21+I21</f>
        <v>100</v>
      </c>
      <c r="L21" s="227"/>
      <c r="M21" s="228"/>
      <c r="N21" s="227"/>
      <c r="O21" s="228"/>
      <c r="P21" s="227"/>
      <c r="Q21" s="228"/>
    </row>
    <row r="22" customFormat="false" ht="13.8" hidden="false" customHeight="false" outlineLevel="0" collapsed="false">
      <c r="A22" s="222" t="n">
        <v>12</v>
      </c>
      <c r="B22" s="223" t="s">
        <v>181</v>
      </c>
      <c r="C22" s="223"/>
      <c r="D22" s="55" t="n">
        <f aca="false">ORÇAMENTO!I87</f>
        <v>0</v>
      </c>
      <c r="E22" s="224" t="n">
        <f aca="false">IF($D$33=0,0,D22/$D$33)*100/100</f>
        <v>0</v>
      </c>
      <c r="F22" s="225"/>
      <c r="G22" s="226"/>
      <c r="H22" s="225" t="n">
        <v>50</v>
      </c>
      <c r="I22" s="226" t="n">
        <f aca="false">H22+G22</f>
        <v>50</v>
      </c>
      <c r="J22" s="225" t="n">
        <v>50</v>
      </c>
      <c r="K22" s="226" t="n">
        <f aca="false">J22+I22</f>
        <v>100</v>
      </c>
      <c r="L22" s="227"/>
      <c r="M22" s="228"/>
      <c r="N22" s="227"/>
      <c r="O22" s="228"/>
      <c r="P22" s="227"/>
      <c r="Q22" s="228"/>
    </row>
    <row r="23" customFormat="false" ht="13.8" hidden="false" customHeight="false" outlineLevel="0" collapsed="false">
      <c r="A23" s="222" t="n">
        <v>13</v>
      </c>
      <c r="B23" s="223" t="s">
        <v>189</v>
      </c>
      <c r="C23" s="223"/>
      <c r="D23" s="55" t="n">
        <f aca="false">ORÇAMENTO!I94</f>
        <v>0</v>
      </c>
      <c r="E23" s="224" t="n">
        <f aca="false">IF($D$33=0,0,D23/$D$33)*100/100</f>
        <v>0</v>
      </c>
      <c r="F23" s="225"/>
      <c r="G23" s="226"/>
      <c r="H23" s="225" t="n">
        <v>100</v>
      </c>
      <c r="I23" s="226" t="n">
        <f aca="false">H23+G23</f>
        <v>100</v>
      </c>
      <c r="J23" s="225"/>
      <c r="K23" s="226" t="n">
        <f aca="false">J23+I23</f>
        <v>100</v>
      </c>
      <c r="L23" s="227"/>
      <c r="M23" s="228"/>
      <c r="N23" s="227"/>
      <c r="O23" s="228"/>
      <c r="P23" s="227"/>
      <c r="Q23" s="228"/>
    </row>
    <row r="24" customFormat="false" ht="13.8" hidden="false" customHeight="false" outlineLevel="0" collapsed="false">
      <c r="A24" s="222" t="n">
        <v>14</v>
      </c>
      <c r="B24" s="223" t="s">
        <v>205</v>
      </c>
      <c r="C24" s="223"/>
      <c r="D24" s="55" t="n">
        <f aca="false">ORÇAMENTO!I100</f>
        <v>0</v>
      </c>
      <c r="E24" s="224" t="n">
        <f aca="false">IF($D$33=0,0,D24/$D$33)*100/100</f>
        <v>0</v>
      </c>
      <c r="F24" s="225" t="n">
        <v>100</v>
      </c>
      <c r="G24" s="226" t="n">
        <f aca="false">F24</f>
        <v>100</v>
      </c>
      <c r="H24" s="225"/>
      <c r="I24" s="226" t="n">
        <f aca="false">H24+G24</f>
        <v>100</v>
      </c>
      <c r="J24" s="225"/>
      <c r="K24" s="226" t="n">
        <f aca="false">J24+I24</f>
        <v>100</v>
      </c>
      <c r="L24" s="227"/>
      <c r="M24" s="228"/>
      <c r="N24" s="227"/>
      <c r="O24" s="228"/>
      <c r="P24" s="227"/>
      <c r="Q24" s="228"/>
    </row>
    <row r="25" customFormat="false" ht="13.8" hidden="false" customHeight="false" outlineLevel="0" collapsed="false">
      <c r="A25" s="222" t="n">
        <v>15</v>
      </c>
      <c r="B25" s="223" t="s">
        <v>214</v>
      </c>
      <c r="C25" s="223"/>
      <c r="D25" s="55" t="n">
        <f aca="false">ORÇAMENTO!I108</f>
        <v>0</v>
      </c>
      <c r="E25" s="224" t="n">
        <f aca="false">IF($D$33=0,0,D25/$D$33)*100/100</f>
        <v>0</v>
      </c>
      <c r="F25" s="225"/>
      <c r="G25" s="226"/>
      <c r="H25" s="225"/>
      <c r="I25" s="226"/>
      <c r="J25" s="227" t="n">
        <v>100</v>
      </c>
      <c r="K25" s="226" t="n">
        <f aca="false">J25+I25</f>
        <v>100</v>
      </c>
      <c r="L25" s="227"/>
      <c r="M25" s="228"/>
      <c r="N25" s="227"/>
      <c r="O25" s="228"/>
      <c r="P25" s="227"/>
      <c r="Q25" s="228"/>
    </row>
    <row r="26" customFormat="false" ht="13.8" hidden="false" customHeight="false" outlineLevel="0" collapsed="false">
      <c r="A26" s="222" t="n">
        <v>16</v>
      </c>
      <c r="B26" s="223" t="s">
        <v>234</v>
      </c>
      <c r="C26" s="223"/>
      <c r="D26" s="55" t="n">
        <f aca="false">ORÇAMENTO!I112</f>
        <v>0</v>
      </c>
      <c r="E26" s="224" t="n">
        <f aca="false">IF($D$33=0,0,D26/$D$33)*100/100</f>
        <v>0</v>
      </c>
      <c r="F26" s="225" t="n">
        <v>80</v>
      </c>
      <c r="G26" s="226" t="n">
        <f aca="false">F26</f>
        <v>80</v>
      </c>
      <c r="H26" s="225" t="n">
        <v>20</v>
      </c>
      <c r="I26" s="226" t="n">
        <f aca="false">H26+G26</f>
        <v>100</v>
      </c>
      <c r="J26" s="225"/>
      <c r="K26" s="226" t="n">
        <f aca="false">J26+I26</f>
        <v>100</v>
      </c>
      <c r="L26" s="227"/>
      <c r="M26" s="228"/>
      <c r="N26" s="227"/>
      <c r="O26" s="228"/>
      <c r="P26" s="227"/>
      <c r="Q26" s="228"/>
    </row>
    <row r="27" customFormat="false" ht="13.8" hidden="false" customHeight="false" outlineLevel="0" collapsed="false">
      <c r="A27" s="222" t="n">
        <v>17</v>
      </c>
      <c r="B27" s="223" t="s">
        <v>301</v>
      </c>
      <c r="C27" s="223"/>
      <c r="D27" s="55" t="n">
        <f aca="false">ORÇAMENTO!I126</f>
        <v>0</v>
      </c>
      <c r="E27" s="224" t="n">
        <f aca="false">IF($D$33=0,0,D27/$D$33)*100/100</f>
        <v>0</v>
      </c>
      <c r="F27" s="225"/>
      <c r="G27" s="226"/>
      <c r="H27" s="225"/>
      <c r="I27" s="226"/>
      <c r="J27" s="227" t="n">
        <v>100</v>
      </c>
      <c r="K27" s="226" t="n">
        <f aca="false">J27+I27</f>
        <v>100</v>
      </c>
      <c r="L27" s="227"/>
      <c r="M27" s="228"/>
      <c r="N27" s="227"/>
      <c r="O27" s="228"/>
      <c r="P27" s="227"/>
      <c r="Q27" s="228"/>
    </row>
    <row r="28" customFormat="false" ht="13.8" hidden="false" customHeight="false" outlineLevel="0" collapsed="false">
      <c r="A28" s="222" t="n">
        <v>18</v>
      </c>
      <c r="B28" s="223" t="s">
        <v>270</v>
      </c>
      <c r="C28" s="223"/>
      <c r="D28" s="55" t="n">
        <f aca="false">ORÇAMENTO!I129</f>
        <v>0</v>
      </c>
      <c r="E28" s="224" t="n">
        <f aca="false">IF($D$33=0,0,D28/$D$33)*100/100</f>
        <v>0</v>
      </c>
      <c r="F28" s="225"/>
      <c r="G28" s="226"/>
      <c r="H28" s="225" t="n">
        <v>100</v>
      </c>
      <c r="I28" s="226" t="n">
        <f aca="false">H28+G28</f>
        <v>100</v>
      </c>
      <c r="J28" s="225"/>
      <c r="K28" s="226" t="n">
        <f aca="false">J28+I28</f>
        <v>100</v>
      </c>
      <c r="L28" s="227"/>
      <c r="M28" s="228"/>
      <c r="N28" s="227"/>
      <c r="O28" s="228"/>
      <c r="P28" s="227"/>
      <c r="Q28" s="228"/>
    </row>
    <row r="29" customFormat="false" ht="13.8" hidden="false" customHeight="false" outlineLevel="0" collapsed="false">
      <c r="A29" s="222" t="n">
        <v>19</v>
      </c>
      <c r="B29" s="223" t="s">
        <v>275</v>
      </c>
      <c r="C29" s="223"/>
      <c r="D29" s="55" t="n">
        <f aca="false">ORÇAMENTO!I132</f>
        <v>0</v>
      </c>
      <c r="E29" s="224" t="n">
        <f aca="false">IF($D$33=0,0,D29/$D$33)*100/100</f>
        <v>0</v>
      </c>
      <c r="F29" s="225"/>
      <c r="G29" s="226"/>
      <c r="H29" s="225"/>
      <c r="I29" s="226"/>
      <c r="J29" s="227" t="n">
        <v>100</v>
      </c>
      <c r="K29" s="226" t="n">
        <f aca="false">J29+I29</f>
        <v>100</v>
      </c>
      <c r="L29" s="227"/>
      <c r="M29" s="228"/>
      <c r="N29" s="227"/>
      <c r="O29" s="228"/>
      <c r="P29" s="227"/>
      <c r="Q29" s="228"/>
    </row>
    <row r="30" customFormat="false" ht="14.65" hidden="false" customHeight="false" outlineLevel="0" collapsed="false">
      <c r="A30" s="222"/>
      <c r="B30" s="223"/>
      <c r="C30" s="223"/>
      <c r="D30" s="229"/>
      <c r="E30" s="224"/>
      <c r="F30" s="225"/>
      <c r="G30" s="226"/>
      <c r="H30" s="225"/>
      <c r="I30" s="226"/>
      <c r="J30" s="227"/>
      <c r="K30" s="228"/>
      <c r="L30" s="227"/>
      <c r="M30" s="228"/>
      <c r="N30" s="227"/>
      <c r="O30" s="228"/>
      <c r="P30" s="227"/>
      <c r="Q30" s="228"/>
    </row>
    <row r="31" customFormat="false" ht="14.65" hidden="false" customHeight="false" outlineLevel="0" collapsed="false">
      <c r="A31" s="222"/>
      <c r="B31" s="223"/>
      <c r="C31" s="223"/>
      <c r="D31" s="229"/>
      <c r="E31" s="224"/>
      <c r="F31" s="225"/>
      <c r="G31" s="226"/>
      <c r="H31" s="225"/>
      <c r="I31" s="226"/>
      <c r="J31" s="227"/>
      <c r="K31" s="228"/>
      <c r="L31" s="227"/>
      <c r="M31" s="228"/>
      <c r="N31" s="227"/>
      <c r="O31" s="228"/>
      <c r="P31" s="227"/>
      <c r="Q31" s="228"/>
    </row>
    <row r="32" customFormat="false" ht="14.65" hidden="false" customHeight="false" outlineLevel="0" collapsed="false">
      <c r="A32" s="222"/>
      <c r="B32" s="230"/>
      <c r="C32" s="230"/>
      <c r="D32" s="229"/>
      <c r="E32" s="224"/>
      <c r="F32" s="225"/>
      <c r="G32" s="226"/>
      <c r="H32" s="231"/>
      <c r="I32" s="232"/>
      <c r="J32" s="233"/>
      <c r="K32" s="234"/>
      <c r="L32" s="233"/>
      <c r="M32" s="234"/>
      <c r="N32" s="233"/>
      <c r="O32" s="234"/>
      <c r="P32" s="233"/>
      <c r="Q32" s="234"/>
    </row>
    <row r="33" customFormat="false" ht="13.8" hidden="false" customHeight="false" outlineLevel="0" collapsed="false">
      <c r="A33" s="235" t="s">
        <v>302</v>
      </c>
      <c r="B33" s="236"/>
      <c r="C33" s="236"/>
      <c r="D33" s="237" t="n">
        <f aca="false">SUM(D11:D32)</f>
        <v>0</v>
      </c>
      <c r="E33" s="238" t="n">
        <f aca="false">SUM(E11:E32)</f>
        <v>0</v>
      </c>
      <c r="F33" s="239" t="n">
        <f aca="false">SUMPRODUCT(F11:F32,$E$11:$E$32)/100</f>
        <v>0</v>
      </c>
      <c r="G33" s="240" t="n">
        <f aca="false">SUMPRODUCT(G11:G32,$E$11:$E$32)/100</f>
        <v>0</v>
      </c>
      <c r="H33" s="239" t="n">
        <f aca="false">SUMPRODUCT(H11:H32,$E$11:$E$32)/100</f>
        <v>0</v>
      </c>
      <c r="I33" s="240" t="n">
        <f aca="false">SUMPRODUCT(I11:I32,$E$11:$E$32)/100</f>
        <v>0</v>
      </c>
      <c r="J33" s="239" t="n">
        <f aca="false">SUMPRODUCT(J11:J32,$E$11:$E$32)/100</f>
        <v>0</v>
      </c>
      <c r="K33" s="240" t="n">
        <f aca="false">SUMPRODUCT(K11:K32,$E$11:$E$32)/100</f>
        <v>0</v>
      </c>
      <c r="L33" s="241"/>
      <c r="M33" s="242"/>
      <c r="N33" s="241"/>
      <c r="O33" s="242"/>
      <c r="P33" s="241"/>
      <c r="Q33" s="242"/>
    </row>
    <row r="34" customFormat="false" ht="14.65" hidden="false" customHeight="false" outlineLevel="0" collapsed="false">
      <c r="A34" s="243" t="s">
        <v>303</v>
      </c>
      <c r="B34" s="243"/>
      <c r="C34" s="243"/>
      <c r="D34" s="243"/>
      <c r="E34" s="243"/>
      <c r="F34" s="243"/>
      <c r="G34" s="243"/>
      <c r="H34" s="243"/>
      <c r="I34" s="243"/>
      <c r="J34" s="243"/>
      <c r="K34" s="243"/>
      <c r="L34" s="243"/>
      <c r="M34" s="243"/>
      <c r="N34" s="243"/>
      <c r="O34" s="243"/>
      <c r="P34" s="243"/>
      <c r="Q34" s="243"/>
    </row>
    <row r="35" customFormat="false" ht="14.65" hidden="false" customHeight="false" outlineLevel="0" collapsed="false">
      <c r="A35" s="244" t="s">
        <v>304</v>
      </c>
      <c r="B35" s="244"/>
      <c r="C35" s="244"/>
      <c r="D35" s="244"/>
      <c r="E35" s="244"/>
      <c r="F35" s="245" t="s">
        <v>289</v>
      </c>
      <c r="G35" s="245"/>
      <c r="H35" s="246" t="s">
        <v>290</v>
      </c>
      <c r="I35" s="246"/>
      <c r="J35" s="246" t="s">
        <v>291</v>
      </c>
      <c r="K35" s="246"/>
      <c r="L35" s="246" t="s">
        <v>292</v>
      </c>
      <c r="M35" s="246"/>
      <c r="N35" s="246" t="s">
        <v>293</v>
      </c>
      <c r="O35" s="246"/>
      <c r="P35" s="247" t="s">
        <v>294</v>
      </c>
      <c r="Q35" s="247"/>
    </row>
    <row r="36" customFormat="false" ht="14.65" hidden="false" customHeight="false" outlineLevel="0" collapsed="false">
      <c r="A36" s="248" t="s">
        <v>305</v>
      </c>
      <c r="B36" s="249"/>
      <c r="C36" s="249"/>
      <c r="D36" s="250"/>
      <c r="E36" s="251"/>
      <c r="F36" s="252"/>
      <c r="G36" s="252"/>
      <c r="H36" s="253"/>
      <c r="I36" s="253"/>
      <c r="J36" s="253"/>
      <c r="K36" s="253"/>
      <c r="L36" s="253"/>
      <c r="M36" s="253"/>
      <c r="N36" s="253"/>
      <c r="O36" s="253"/>
      <c r="P36" s="254"/>
      <c r="Q36" s="254"/>
    </row>
    <row r="37" customFormat="false" ht="13.8" hidden="false" customHeight="false" outlineLevel="0" collapsed="false">
      <c r="A37" s="255" t="s">
        <v>306</v>
      </c>
      <c r="B37" s="256"/>
      <c r="C37" s="256"/>
      <c r="D37" s="257"/>
      <c r="E37" s="258"/>
      <c r="F37" s="259" t="n">
        <f aca="false">F39</f>
        <v>0</v>
      </c>
      <c r="G37" s="259"/>
      <c r="H37" s="260" t="n">
        <f aca="false">H39</f>
        <v>0</v>
      </c>
      <c r="I37" s="260"/>
      <c r="J37" s="260" t="n">
        <f aca="false">J39</f>
        <v>0</v>
      </c>
      <c r="K37" s="260"/>
      <c r="L37" s="260"/>
      <c r="M37" s="260"/>
      <c r="N37" s="260"/>
      <c r="O37" s="260"/>
      <c r="P37" s="261"/>
      <c r="Q37" s="261"/>
    </row>
    <row r="38" customFormat="false" ht="14.65" hidden="false" customHeight="false" outlineLevel="0" collapsed="false">
      <c r="A38" s="255" t="s">
        <v>307</v>
      </c>
      <c r="B38" s="256"/>
      <c r="C38" s="256"/>
      <c r="D38" s="257"/>
      <c r="E38" s="258"/>
      <c r="F38" s="259"/>
      <c r="G38" s="259"/>
      <c r="H38" s="260"/>
      <c r="I38" s="260"/>
      <c r="J38" s="260"/>
      <c r="K38" s="260"/>
      <c r="L38" s="260"/>
      <c r="M38" s="260"/>
      <c r="N38" s="260"/>
      <c r="O38" s="260"/>
      <c r="P38" s="261"/>
      <c r="Q38" s="261"/>
    </row>
    <row r="39" customFormat="false" ht="14.65" hidden="false" customHeight="false" outlineLevel="0" collapsed="false">
      <c r="A39" s="262" t="s">
        <v>308</v>
      </c>
      <c r="B39" s="263"/>
      <c r="C39" s="263"/>
      <c r="D39" s="264"/>
      <c r="E39" s="265"/>
      <c r="F39" s="266" t="n">
        <f aca="false">D33*F33/1</f>
        <v>0</v>
      </c>
      <c r="G39" s="266"/>
      <c r="H39" s="266" t="n">
        <f aca="false">D33*H33/1</f>
        <v>0</v>
      </c>
      <c r="I39" s="266"/>
      <c r="J39" s="266" t="n">
        <f aca="false">D33*J33/1</f>
        <v>0</v>
      </c>
      <c r="K39" s="266"/>
      <c r="L39" s="266"/>
      <c r="M39" s="266"/>
      <c r="N39" s="266"/>
      <c r="O39" s="266"/>
      <c r="P39" s="267"/>
      <c r="Q39" s="267"/>
    </row>
    <row r="40" customFormat="false" ht="14.65" hidden="false" customHeight="false" outlineLevel="0" collapsed="false">
      <c r="A40" s="268"/>
      <c r="B40" s="269"/>
      <c r="C40" s="269"/>
      <c r="D40" s="269"/>
      <c r="E40" s="269"/>
      <c r="F40" s="269"/>
      <c r="G40" s="269"/>
      <c r="H40" s="269"/>
      <c r="I40" s="269"/>
      <c r="J40" s="269"/>
      <c r="K40" s="269"/>
      <c r="L40" s="269"/>
      <c r="M40" s="269"/>
      <c r="N40" s="269"/>
      <c r="O40" s="269"/>
      <c r="P40" s="269"/>
      <c r="Q40" s="270"/>
    </row>
    <row r="41" customFormat="false" ht="14.65" hidden="false" customHeight="false" outlineLevel="0" collapsed="false">
      <c r="A41" s="268"/>
      <c r="B41" s="269"/>
      <c r="C41" s="269"/>
      <c r="D41" s="269"/>
      <c r="E41" s="269"/>
      <c r="F41" s="269"/>
      <c r="G41" s="269"/>
      <c r="H41" s="269"/>
      <c r="I41" s="269"/>
      <c r="J41" s="269"/>
      <c r="K41" s="269"/>
      <c r="L41" s="269"/>
      <c r="M41" s="269"/>
      <c r="N41" s="271" t="s">
        <v>302</v>
      </c>
      <c r="O41" s="271"/>
      <c r="P41" s="272" t="n">
        <f aca="false">SUM(F39:Q39)</f>
        <v>0</v>
      </c>
      <c r="Q41" s="272"/>
    </row>
    <row r="42" customFormat="false" ht="14.65" hidden="false" customHeight="false" outlineLevel="0" collapsed="false">
      <c r="A42" s="268"/>
      <c r="B42" s="269"/>
      <c r="C42" s="269"/>
      <c r="D42" s="269"/>
      <c r="E42" s="269"/>
      <c r="F42" s="269"/>
      <c r="G42" s="269"/>
      <c r="H42" s="269"/>
      <c r="I42" s="269"/>
      <c r="J42" s="269"/>
      <c r="K42" s="269"/>
      <c r="L42" s="269"/>
      <c r="M42" s="269"/>
      <c r="N42" s="271"/>
      <c r="O42" s="271"/>
      <c r="P42" s="272"/>
      <c r="Q42" s="272"/>
    </row>
    <row r="43" customFormat="false" ht="14.65" hidden="false" customHeight="false" outlineLevel="0" collapsed="false">
      <c r="A43" s="268"/>
      <c r="B43" s="269"/>
      <c r="C43" s="269"/>
      <c r="D43" s="269"/>
      <c r="E43" s="269"/>
      <c r="F43" s="269"/>
      <c r="G43" s="269"/>
      <c r="H43" s="269"/>
      <c r="I43" s="269"/>
      <c r="J43" s="269"/>
      <c r="K43" s="269"/>
      <c r="L43" s="269"/>
      <c r="M43" s="269"/>
      <c r="N43" s="269"/>
      <c r="O43" s="269"/>
      <c r="P43" s="269"/>
      <c r="Q43" s="270"/>
    </row>
    <row r="44" customFormat="false" ht="14.65" hidden="false" customHeight="false" outlineLevel="0" collapsed="false">
      <c r="A44" s="268"/>
      <c r="B44" s="273"/>
      <c r="C44" s="269"/>
      <c r="D44" s="269"/>
      <c r="E44" s="269"/>
      <c r="F44" s="269"/>
      <c r="G44" s="269"/>
      <c r="H44" s="269"/>
      <c r="I44" s="269"/>
      <c r="J44" s="274"/>
      <c r="K44" s="274"/>
      <c r="L44" s="274"/>
      <c r="M44" s="274"/>
      <c r="N44" s="274"/>
      <c r="O44" s="274"/>
      <c r="P44" s="274"/>
      <c r="Q44" s="275"/>
    </row>
    <row r="45" customFormat="false" ht="13.8" hidden="false" customHeight="false" outlineLevel="0" collapsed="false">
      <c r="A45" s="268"/>
      <c r="B45" s="276" t="s">
        <v>309</v>
      </c>
      <c r="C45" s="277" t="s">
        <v>310</v>
      </c>
      <c r="D45" s="278"/>
      <c r="E45" s="279"/>
      <c r="F45" s="279"/>
      <c r="G45" s="279"/>
      <c r="H45" s="269"/>
      <c r="I45" s="269"/>
      <c r="J45" s="280" t="s">
        <v>311</v>
      </c>
      <c r="K45" s="281"/>
      <c r="L45" s="281"/>
      <c r="M45" s="281"/>
      <c r="N45" s="281"/>
      <c r="O45" s="281"/>
      <c r="P45" s="281"/>
      <c r="Q45" s="282"/>
    </row>
    <row r="46" customFormat="false" ht="13.8" hidden="false" customHeight="false" outlineLevel="0" collapsed="false">
      <c r="A46" s="268"/>
      <c r="B46" s="283" t="s">
        <v>312</v>
      </c>
      <c r="C46" s="280" t="n">
        <v>601394056</v>
      </c>
      <c r="D46" s="281"/>
      <c r="E46" s="281"/>
      <c r="F46" s="281"/>
      <c r="G46" s="281"/>
      <c r="H46" s="269"/>
      <c r="I46" s="269"/>
      <c r="J46" s="284" t="s">
        <v>313</v>
      </c>
      <c r="K46" s="284"/>
      <c r="L46" s="284"/>
      <c r="M46" s="284"/>
      <c r="N46" s="284"/>
      <c r="O46" s="284"/>
      <c r="P46" s="284"/>
      <c r="Q46" s="285"/>
    </row>
    <row r="47" customFormat="false" ht="14.65" hidden="false" customHeight="false" outlineLevel="0" collapsed="false">
      <c r="A47" s="286"/>
      <c r="B47" s="287"/>
      <c r="C47" s="287"/>
      <c r="D47" s="287"/>
      <c r="E47" s="287"/>
      <c r="F47" s="287"/>
      <c r="G47" s="287"/>
      <c r="H47" s="287"/>
      <c r="I47" s="287"/>
      <c r="J47" s="287"/>
      <c r="K47" s="287"/>
      <c r="L47" s="287"/>
      <c r="M47" s="287"/>
      <c r="N47" s="287"/>
      <c r="O47" s="287"/>
      <c r="P47" s="287"/>
      <c r="Q47" s="288"/>
    </row>
    <row r="48" customFormat="false" ht="13.8" hidden="false" customHeight="false" outlineLevel="0" collapsed="false"/>
    <row r="49" customFormat="false" ht="13.8" hidden="false" customHeight="false" outlineLevel="0" collapsed="false"/>
    <row r="50" customFormat="false" ht="13.8" hidden="false" customHeight="false" outlineLevel="0" collapsed="false"/>
    <row r="51" customFormat="false" ht="13.8" hidden="false" customHeight="false" outlineLevel="0" collapsed="false"/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/>
    <row r="55" customFormat="false" ht="13.8" hidden="false" customHeight="false" outlineLevel="0" collapsed="false"/>
    <row r="56" customFormat="false" ht="13.8" hidden="false" customHeight="false" outlineLevel="0" collapsed="false"/>
    <row r="57" customFormat="false" ht="13.8" hidden="false" customHeight="false" outlineLevel="0" collapsed="false"/>
    <row r="58" customFormat="false" ht="13.8" hidden="false" customHeight="false" outlineLevel="0" collapsed="false"/>
    <row r="59" customFormat="false" ht="13.8" hidden="false" customHeight="false" outlineLevel="0" collapsed="false"/>
    <row r="60" customFormat="false" ht="13.8" hidden="false" customHeight="false" outlineLevel="0" collapsed="false"/>
    <row r="61" customFormat="false" ht="13.8" hidden="false" customHeight="false" outlineLevel="0" collapsed="false"/>
    <row r="62" customFormat="false" ht="13.8" hidden="false" customHeight="false" outlineLevel="0" collapsed="false"/>
    <row r="63" customFormat="false" ht="13.8" hidden="false" customHeight="false" outlineLevel="0" collapsed="false"/>
    <row r="64" customFormat="false" ht="13.8" hidden="false" customHeight="false" outlineLevel="0" collapsed="false"/>
    <row r="65" customFormat="false" ht="13.8" hidden="false" customHeight="false" outlineLevel="0" collapsed="false"/>
    <row r="66" customFormat="false" ht="13.8" hidden="false" customHeight="false" outlineLevel="0" collapsed="false"/>
    <row r="67" customFormat="false" ht="13.8" hidden="false" customHeight="false" outlineLevel="0" collapsed="false"/>
    <row r="68" customFormat="false" ht="13.8" hidden="false" customHeight="false" outlineLevel="0" collapsed="false"/>
    <row r="69" customFormat="false" ht="13.8" hidden="false" customHeight="false" outlineLevel="0" collapsed="false"/>
    <row r="70" customFormat="false" ht="13.8" hidden="false" customHeight="false" outlineLevel="0" collapsed="false"/>
    <row r="71" customFormat="false" ht="13.8" hidden="false" customHeight="false" outlineLevel="0" collapsed="false"/>
    <row r="72" customFormat="false" ht="13.8" hidden="false" customHeight="false" outlineLevel="0" collapsed="false"/>
    <row r="73" customFormat="false" ht="13.8" hidden="false" customHeight="false" outlineLevel="0" collapsed="false"/>
    <row r="74" customFormat="false" ht="13.8" hidden="false" customHeight="false" outlineLevel="0" collapsed="false"/>
    <row r="75" customFormat="false" ht="13.8" hidden="false" customHeight="false" outlineLevel="0" collapsed="false"/>
    <row r="76" customFormat="false" ht="13.8" hidden="false" customHeight="false" outlineLevel="0" collapsed="false"/>
    <row r="77" customFormat="false" ht="13.8" hidden="false" customHeight="false" outlineLevel="0" collapsed="false"/>
    <row r="78" customFormat="false" ht="13.8" hidden="false" customHeight="false" outlineLevel="0" collapsed="false"/>
    <row r="79" customFormat="false" ht="13.8" hidden="false" customHeight="false" outlineLevel="0" collapsed="false"/>
    <row r="80" customFormat="false" ht="13.8" hidden="false" customHeight="false" outlineLevel="0" collapsed="false"/>
    <row r="81" customFormat="false" ht="13.8" hidden="false" customHeight="false" outlineLevel="0" collapsed="false"/>
    <row r="82" customFormat="false" ht="13.8" hidden="false" customHeight="false" outlineLevel="0" collapsed="false"/>
    <row r="83" customFormat="false" ht="13.8" hidden="false" customHeight="false" outlineLevel="0" collapsed="false"/>
    <row r="84" customFormat="false" ht="13.8" hidden="false" customHeight="false" outlineLevel="0" collapsed="false"/>
    <row r="85" customFormat="false" ht="13.8" hidden="false" customHeight="false" outlineLevel="0" collapsed="false"/>
    <row r="86" customFormat="false" ht="13.8" hidden="false" customHeight="false" outlineLevel="0" collapsed="false"/>
    <row r="87" customFormat="false" ht="13.8" hidden="false" customHeight="false" outlineLevel="0" collapsed="false"/>
    <row r="88" customFormat="false" ht="13.8" hidden="false" customHeight="false" outlineLevel="0" collapsed="false"/>
    <row r="89" customFormat="false" ht="13.8" hidden="false" customHeight="false" outlineLevel="0" collapsed="false"/>
    <row r="90" customFormat="false" ht="13.8" hidden="false" customHeight="false" outlineLevel="0" collapsed="false"/>
    <row r="91" customFormat="false" ht="13.8" hidden="false" customHeight="false" outlineLevel="0" collapsed="false"/>
    <row r="92" customFormat="false" ht="13.8" hidden="false" customHeight="false" outlineLevel="0" collapsed="false"/>
    <row r="93" customFormat="false" ht="13.8" hidden="false" customHeight="false" outlineLevel="0" collapsed="false"/>
    <row r="94" customFormat="false" ht="13.8" hidden="false" customHeight="false" outlineLevel="0" collapsed="false"/>
    <row r="95" customFormat="false" ht="13.8" hidden="false" customHeight="false" outlineLevel="0" collapsed="false"/>
    <row r="96" customFormat="false" ht="13.8" hidden="false" customHeight="false" outlineLevel="0" collapsed="false"/>
    <row r="97" customFormat="false" ht="13.8" hidden="false" customHeight="false" outlineLevel="0" collapsed="false"/>
    <row r="98" customFormat="false" ht="13.8" hidden="false" customHeight="false" outlineLevel="0" collapsed="false"/>
    <row r="99" customFormat="false" ht="13.8" hidden="false" customHeight="false" outlineLevel="0" collapsed="false"/>
    <row r="100" customFormat="false" ht="13.8" hidden="false" customHeight="false" outlineLevel="0" collapsed="false"/>
    <row r="101" customFormat="false" ht="13.8" hidden="false" customHeight="false" outlineLevel="0" collapsed="false"/>
    <row r="102" customFormat="false" ht="13.8" hidden="false" customHeight="false" outlineLevel="0" collapsed="false"/>
    <row r="103" customFormat="false" ht="13.8" hidden="false" customHeight="false" outlineLevel="0" collapsed="false"/>
    <row r="104" customFormat="false" ht="13.8" hidden="false" customHeight="false" outlineLevel="0" collapsed="false"/>
    <row r="105" customFormat="false" ht="13.8" hidden="false" customHeight="false" outlineLevel="0" collapsed="false"/>
    <row r="106" customFormat="false" ht="13.8" hidden="false" customHeight="false" outlineLevel="0" collapsed="false"/>
    <row r="107" customFormat="false" ht="13.8" hidden="false" customHeight="false" outlineLevel="0" collapsed="false"/>
    <row r="108" customFormat="false" ht="13.8" hidden="false" customHeight="false" outlineLevel="0" collapsed="false"/>
    <row r="109" customFormat="false" ht="13.8" hidden="false" customHeight="false" outlineLevel="0" collapsed="false"/>
    <row r="110" customFormat="false" ht="13.8" hidden="false" customHeight="false" outlineLevel="0" collapsed="false"/>
    <row r="111" customFormat="false" ht="13.8" hidden="false" customHeight="false" outlineLevel="0" collapsed="false"/>
    <row r="112" customFormat="false" ht="13.8" hidden="false" customHeight="false" outlineLevel="0" collapsed="false"/>
    <row r="113" customFormat="false" ht="13.8" hidden="false" customHeight="false" outlineLevel="0" collapsed="false"/>
    <row r="114" customFormat="false" ht="13.8" hidden="false" customHeight="false" outlineLevel="0" collapsed="false"/>
    <row r="115" customFormat="false" ht="13.8" hidden="false" customHeight="false" outlineLevel="0" collapsed="false"/>
    <row r="116" customFormat="false" ht="13.8" hidden="false" customHeight="false" outlineLevel="0" collapsed="false"/>
    <row r="117" customFormat="false" ht="13.8" hidden="false" customHeight="false" outlineLevel="0" collapsed="false"/>
    <row r="118" customFormat="false" ht="13.8" hidden="false" customHeight="false" outlineLevel="0" collapsed="false"/>
    <row r="119" customFormat="false" ht="13.8" hidden="false" customHeight="false" outlineLevel="0" collapsed="false"/>
    <row r="120" customFormat="false" ht="13.8" hidden="false" customHeight="false" outlineLevel="0" collapsed="false"/>
    <row r="121" customFormat="false" ht="13.8" hidden="false" customHeight="false" outlineLevel="0" collapsed="false"/>
    <row r="122" customFormat="false" ht="13.8" hidden="false" customHeight="false" outlineLevel="0" collapsed="false"/>
    <row r="123" customFormat="false" ht="13.8" hidden="false" customHeight="false" outlineLevel="0" collapsed="false"/>
    <row r="124" customFormat="false" ht="13.8" hidden="false" customHeight="false" outlineLevel="0" collapsed="false"/>
    <row r="125" customFormat="false" ht="13.8" hidden="false" customHeight="false" outlineLevel="0" collapsed="false"/>
    <row r="126" customFormat="false" ht="13.8" hidden="false" customHeight="false" outlineLevel="0" collapsed="false"/>
    <row r="127" customFormat="false" ht="13.8" hidden="false" customHeight="false" outlineLevel="0" collapsed="false"/>
    <row r="128" customFormat="false" ht="13.8" hidden="false" customHeight="false" outlineLevel="0" collapsed="false"/>
    <row r="129" customFormat="false" ht="13.8" hidden="false" customHeight="false" outlineLevel="0" collapsed="false"/>
    <row r="130" customFormat="false" ht="13.8" hidden="false" customHeight="false" outlineLevel="0" collapsed="false"/>
    <row r="131" customFormat="false" ht="13.8" hidden="false" customHeight="false" outlineLevel="0" collapsed="false"/>
    <row r="132" customFormat="false" ht="13.8" hidden="false" customHeight="false" outlineLevel="0" collapsed="false"/>
    <row r="133" customFormat="false" ht="13.8" hidden="false" customHeight="false" outlineLevel="0" collapsed="false"/>
    <row r="134" customFormat="false" ht="13.8" hidden="false" customHeight="false" outlineLevel="0" collapsed="false"/>
    <row r="135" customFormat="false" ht="13.8" hidden="false" customHeight="false" outlineLevel="0" collapsed="false"/>
    <row r="136" customFormat="false" ht="13.8" hidden="false" customHeight="false" outlineLevel="0" collapsed="false"/>
    <row r="137" customFormat="false" ht="13.8" hidden="false" customHeight="false" outlineLevel="0" collapsed="false"/>
    <row r="138" customFormat="false" ht="13.8" hidden="false" customHeight="false" outlineLevel="0" collapsed="false"/>
    <row r="139" customFormat="false" ht="13.8" hidden="false" customHeight="false" outlineLevel="0" collapsed="false"/>
    <row r="140" customFormat="false" ht="13.8" hidden="false" customHeight="false" outlineLevel="0" collapsed="false"/>
    <row r="141" customFormat="false" ht="13.8" hidden="false" customHeight="false" outlineLevel="0" collapsed="false"/>
    <row r="142" customFormat="false" ht="13.8" hidden="false" customHeight="false" outlineLevel="0" collapsed="false"/>
    <row r="143" customFormat="false" ht="13.8" hidden="false" customHeight="false" outlineLevel="0" collapsed="false"/>
    <row r="1048576" customFormat="false" ht="12.8" hidden="false" customHeight="false" outlineLevel="0" collapsed="false"/>
  </sheetData>
  <mergeCells count="65">
    <mergeCell ref="A1:Q1"/>
    <mergeCell ref="A2:Q2"/>
    <mergeCell ref="F9:G9"/>
    <mergeCell ref="H9:I9"/>
    <mergeCell ref="J9:K9"/>
    <mergeCell ref="L9:M9"/>
    <mergeCell ref="N9:O9"/>
    <mergeCell ref="P9:Q9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A34:Q34"/>
    <mergeCell ref="A35:E35"/>
    <mergeCell ref="F35:G35"/>
    <mergeCell ref="H35:I35"/>
    <mergeCell ref="J35:K35"/>
    <mergeCell ref="L35:M35"/>
    <mergeCell ref="N35:O35"/>
    <mergeCell ref="P35:Q35"/>
    <mergeCell ref="F36:G36"/>
    <mergeCell ref="H36:I36"/>
    <mergeCell ref="J36:K36"/>
    <mergeCell ref="L36:M36"/>
    <mergeCell ref="N36:O36"/>
    <mergeCell ref="P36:Q36"/>
    <mergeCell ref="F37:G37"/>
    <mergeCell ref="H37:I37"/>
    <mergeCell ref="J37:K37"/>
    <mergeCell ref="L37:M37"/>
    <mergeCell ref="N37:O37"/>
    <mergeCell ref="P37:Q37"/>
    <mergeCell ref="F38:G38"/>
    <mergeCell ref="H38:I38"/>
    <mergeCell ref="J38:K38"/>
    <mergeCell ref="L38:M38"/>
    <mergeCell ref="N38:O38"/>
    <mergeCell ref="P38:Q38"/>
    <mergeCell ref="F39:G39"/>
    <mergeCell ref="H39:I39"/>
    <mergeCell ref="J39:K39"/>
    <mergeCell ref="L39:M39"/>
    <mergeCell ref="N39:O39"/>
    <mergeCell ref="P39:Q39"/>
    <mergeCell ref="N41:O42"/>
    <mergeCell ref="P41:Q42"/>
  </mergeCells>
  <printOptions headings="false" gridLines="false" gridLinesSet="true" horizontalCentered="false" verticalCentered="false"/>
  <pageMargins left="0.71875" right="0.511805555555555" top="0.274305555555556" bottom="0.275" header="0.511805555555555" footer="0.511805555555555"/>
  <pageSetup paperSize="9" scale="7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36734693877551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22:H29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2" min="1" style="0" width="8.50510204081633"/>
    <col collapsed="false" hidden="false" max="3" min="3" style="0" width="76"/>
    <col collapsed="false" hidden="false" max="1025" min="4" style="0" width="8.50510204081633"/>
  </cols>
  <sheetData>
    <row r="22" customFormat="false" ht="15" hidden="false" customHeight="true" outlineLevel="0" collapsed="false">
      <c r="C22" s="289" t="s">
        <v>247</v>
      </c>
      <c r="D22" s="51" t="s">
        <v>98</v>
      </c>
      <c r="E22" s="290" t="n">
        <v>1</v>
      </c>
      <c r="F22" s="0" t="n">
        <v>0.11</v>
      </c>
      <c r="G22" s="0" t="n">
        <v>768.34</v>
      </c>
      <c r="H22" s="0" t="n">
        <f aca="false">G22*F22</f>
        <v>84.5174</v>
      </c>
    </row>
    <row r="23" customFormat="false" ht="15" hidden="false" customHeight="true" outlineLevel="0" collapsed="false">
      <c r="C23" s="291" t="s">
        <v>249</v>
      </c>
      <c r="D23" s="51" t="s">
        <v>98</v>
      </c>
      <c r="E23" s="290" t="n">
        <v>1</v>
      </c>
      <c r="F23" s="0" t="n">
        <v>0.07</v>
      </c>
      <c r="G23" s="0" t="n">
        <v>768.34</v>
      </c>
      <c r="H23" s="0" t="n">
        <f aca="false">G23*F23</f>
        <v>53.7838</v>
      </c>
    </row>
    <row r="24" customFormat="false" ht="15" hidden="false" customHeight="true" outlineLevel="0" collapsed="false">
      <c r="C24" s="289" t="s">
        <v>251</v>
      </c>
      <c r="D24" s="51" t="s">
        <v>98</v>
      </c>
      <c r="E24" s="290" t="n">
        <v>6</v>
      </c>
      <c r="F24" s="0" t="n">
        <f aca="false">0.15*0.25</f>
        <v>0.0375</v>
      </c>
      <c r="G24" s="0" t="n">
        <v>768.34</v>
      </c>
      <c r="H24" s="0" t="n">
        <f aca="false">G24*F24</f>
        <v>28.81275</v>
      </c>
    </row>
    <row r="25" customFormat="false" ht="15" hidden="false" customHeight="true" outlineLevel="0" collapsed="false">
      <c r="C25" s="289" t="s">
        <v>253</v>
      </c>
      <c r="D25" s="51" t="s">
        <v>98</v>
      </c>
      <c r="E25" s="290" t="n">
        <v>2</v>
      </c>
      <c r="F25" s="0" t="n">
        <f aca="false">0.15*0.25</f>
        <v>0.0375</v>
      </c>
      <c r="G25" s="0" t="n">
        <v>768.34</v>
      </c>
      <c r="H25" s="0" t="n">
        <f aca="false">G25*F25</f>
        <v>28.81275</v>
      </c>
    </row>
    <row r="26" customFormat="false" ht="15" hidden="false" customHeight="true" outlineLevel="0" collapsed="false">
      <c r="C26" s="292" t="s">
        <v>255</v>
      </c>
      <c r="D26" s="51" t="s">
        <v>98</v>
      </c>
      <c r="E26" s="290" t="n">
        <v>11</v>
      </c>
      <c r="F26" s="0" t="n">
        <f aca="false">0.15*0.25</f>
        <v>0.0375</v>
      </c>
      <c r="G26" s="0" t="n">
        <v>768.34</v>
      </c>
      <c r="H26" s="0" t="n">
        <f aca="false">G26*F26</f>
        <v>28.81275</v>
      </c>
    </row>
    <row r="27" customFormat="false" ht="15" hidden="false" customHeight="true" outlineLevel="0" collapsed="false">
      <c r="C27" s="289" t="s">
        <v>257</v>
      </c>
      <c r="D27" s="51" t="s">
        <v>98</v>
      </c>
      <c r="E27" s="290" t="n">
        <v>1</v>
      </c>
      <c r="F27" s="0" t="n">
        <f aca="false">0.3*0.45</f>
        <v>0.135</v>
      </c>
      <c r="G27" s="0" t="n">
        <v>768.34</v>
      </c>
      <c r="H27" s="0" t="n">
        <f aca="false">G27*F27</f>
        <v>103.7259</v>
      </c>
    </row>
    <row r="28" customFormat="false" ht="15" hidden="false" customHeight="true" outlineLevel="0" collapsed="false">
      <c r="C28" s="289" t="s">
        <v>259</v>
      </c>
      <c r="D28" s="51" t="s">
        <v>98</v>
      </c>
      <c r="E28" s="290" t="n">
        <v>1</v>
      </c>
      <c r="F28" s="0" t="n">
        <f aca="false">0.24*0.45</f>
        <v>0.108</v>
      </c>
      <c r="G28" s="0" t="n">
        <v>768.34</v>
      </c>
      <c r="H28" s="0" t="n">
        <f aca="false">G28*F28</f>
        <v>82.98072</v>
      </c>
    </row>
    <row r="29" customFormat="false" ht="15" hidden="false" customHeight="true" outlineLevel="0" collapsed="false">
      <c r="C29" s="289" t="s">
        <v>261</v>
      </c>
      <c r="D29" s="51" t="s">
        <v>98</v>
      </c>
      <c r="E29" s="290" t="n">
        <v>2</v>
      </c>
      <c r="F29" s="0" t="n">
        <f aca="false">0.15*0.15</f>
        <v>0.0225</v>
      </c>
      <c r="G29" s="0" t="n">
        <v>768.34</v>
      </c>
      <c r="H29" s="0" t="n">
        <f aca="false">G29*F29</f>
        <v>17.28765</v>
      </c>
    </row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N31" activeCellId="0" sqref="N31"/>
    </sheetView>
  </sheetViews>
  <sheetFormatPr defaultRowHeight="15"/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782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2017-04-17T13:06:09Z</dcterms:created>
  <dc:creator>renato.botelho</dc:creator>
  <dc:language>pt-BR</dc:language>
  <cp:lastPrinted>2018-06-06T08:26:45Z</cp:lastPrinted>
  <dcterms:modified xsi:type="dcterms:W3CDTF">2018-06-06T09:02:15Z</dcterms:modified>
  <cp:revision>49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