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30" windowWidth="8595" windowHeight="2865" tabRatio="652" firstSheet="1" activeTab="1"/>
  </bookViews>
  <sheets>
    <sheet name="Plan1" sheetId="1" r:id="rId1"/>
    <sheet name="ORÇAMENTO" sheetId="9" r:id="rId2"/>
    <sheet name="CRONOGRAMA" sheetId="10" r:id="rId3"/>
  </sheets>
  <definedNames>
    <definedName name="_xlnm.Print_Area" localSheetId="2">CRONOGRAMA!$A$1:$M$44</definedName>
    <definedName name="_xlnm.Print_Area" localSheetId="1">ORÇAMENTO!$A$1:$H$78</definedName>
    <definedName name="_xlnm.Print_Area" localSheetId="0">Plan1!$A$1:$I$88</definedName>
    <definedName name="_xlnm.Print_Titles" localSheetId="1">ORÇAMENTO!$1:$11</definedName>
  </definedNames>
  <calcPr calcId="124519"/>
</workbook>
</file>

<file path=xl/calcChain.xml><?xml version="1.0" encoding="utf-8"?>
<calcChain xmlns="http://schemas.openxmlformats.org/spreadsheetml/2006/main">
  <c r="A7" i="10"/>
  <c r="A6"/>
  <c r="A5"/>
  <c r="O47" i="9"/>
  <c r="O46"/>
  <c r="O48" s="1"/>
  <c r="S18" i="10"/>
  <c r="S17"/>
  <c r="S19" s="1"/>
  <c r="U19" s="1"/>
  <c r="A21"/>
  <c r="G63" i="9"/>
  <c r="H63" s="1"/>
  <c r="G62"/>
  <c r="H62" s="1"/>
  <c r="G61"/>
  <c r="H61" s="1"/>
  <c r="G60"/>
  <c r="G59"/>
  <c r="H59" s="1"/>
  <c r="G58"/>
  <c r="H58" s="1"/>
  <c r="G55"/>
  <c r="G54"/>
  <c r="G53"/>
  <c r="G52"/>
  <c r="G51"/>
  <c r="G50"/>
  <c r="G49"/>
  <c r="G46"/>
  <c r="G45"/>
  <c r="G44"/>
  <c r="G43"/>
  <c r="G40"/>
  <c r="G37"/>
  <c r="G36"/>
  <c r="G35"/>
  <c r="G34"/>
  <c r="G31"/>
  <c r="G28"/>
  <c r="G25"/>
  <c r="G24"/>
  <c r="G23"/>
  <c r="G22"/>
  <c r="H22" s="1"/>
  <c r="G19"/>
  <c r="G16"/>
  <c r="G15"/>
  <c r="H60"/>
  <c r="G14"/>
  <c r="A3" i="10"/>
  <c r="A4"/>
  <c r="H64" i="9" l="1"/>
  <c r="B21" i="10" s="1"/>
  <c r="A20"/>
  <c r="A19"/>
  <c r="A18"/>
  <c r="A17"/>
  <c r="A16"/>
  <c r="A15"/>
  <c r="A14"/>
  <c r="A13"/>
  <c r="A12"/>
  <c r="E40" i="9"/>
  <c r="E25"/>
  <c r="G21" i="10" l="1"/>
  <c r="E21"/>
  <c r="H25" i="9"/>
  <c r="H19"/>
  <c r="E53"/>
  <c r="E54" s="1"/>
  <c r="E52"/>
  <c r="E37"/>
  <c r="E36"/>
  <c r="E35"/>
  <c r="E34"/>
  <c r="E28"/>
  <c r="E16"/>
  <c r="H14" l="1"/>
  <c r="H36"/>
  <c r="H35"/>
  <c r="H40"/>
  <c r="H41" s="1"/>
  <c r="B18" i="10" s="1"/>
  <c r="H34" i="9"/>
  <c r="H20"/>
  <c r="B13" i="10" s="1"/>
  <c r="G13" l="1"/>
  <c r="E13"/>
  <c r="G18"/>
  <c r="E18"/>
  <c r="H16" i="9"/>
  <c r="H15"/>
  <c r="H23"/>
  <c r="H28"/>
  <c r="H29" s="1"/>
  <c r="B15" i="10" s="1"/>
  <c r="H37" i="9"/>
  <c r="H38" s="1"/>
  <c r="B17" i="10" s="1"/>
  <c r="H24" i="9"/>
  <c r="H31"/>
  <c r="H32" s="1"/>
  <c r="B16" i="10" s="1"/>
  <c r="E17" l="1"/>
  <c r="G17"/>
  <c r="G16"/>
  <c r="E16"/>
  <c r="E15"/>
  <c r="G15"/>
  <c r="H26" i="9"/>
  <c r="H17"/>
  <c r="H46"/>
  <c r="B14" i="10" l="1"/>
  <c r="B12"/>
  <c r="H55" i="9"/>
  <c r="H53"/>
  <c r="H51"/>
  <c r="H50"/>
  <c r="H49"/>
  <c r="H45"/>
  <c r="H44"/>
  <c r="H43"/>
  <c r="E12" i="10" l="1"/>
  <c r="G12"/>
  <c r="G14"/>
  <c r="E14"/>
  <c r="H47" i="9"/>
  <c r="H54"/>
  <c r="H52"/>
  <c r="H56" l="1"/>
  <c r="H66" s="1"/>
  <c r="B19" i="10"/>
  <c r="E19" l="1"/>
  <c r="G19"/>
  <c r="B20"/>
  <c r="E20" l="1"/>
  <c r="G20"/>
  <c r="G27" s="1"/>
  <c r="B27"/>
  <c r="C21" s="1"/>
  <c r="H23" i="1"/>
  <c r="I23"/>
  <c r="H61"/>
  <c r="I61" s="1"/>
  <c r="I62" s="1"/>
  <c r="H58"/>
  <c r="I58" s="1"/>
  <c r="H57"/>
  <c r="I57" s="1"/>
  <c r="H56"/>
  <c r="I56" s="1"/>
  <c r="H22"/>
  <c r="I22" s="1"/>
  <c r="H44"/>
  <c r="I44" s="1"/>
  <c r="H40"/>
  <c r="I40" s="1"/>
  <c r="H41"/>
  <c r="E27" i="10" l="1"/>
  <c r="D27" s="1"/>
  <c r="D33" s="1"/>
  <c r="C20"/>
  <c r="C17"/>
  <c r="C13"/>
  <c r="C14"/>
  <c r="C19"/>
  <c r="C16"/>
  <c r="C15"/>
  <c r="C18"/>
  <c r="C12"/>
  <c r="F27"/>
  <c r="F33" s="1"/>
  <c r="I59" i="1"/>
  <c r="H34"/>
  <c r="I34" s="1"/>
  <c r="H33"/>
  <c r="I33" s="1"/>
  <c r="L35" i="10" l="1"/>
  <c r="C27"/>
  <c r="N33"/>
  <c r="H21" i="1"/>
  <c r="I21" s="1"/>
  <c r="H20"/>
  <c r="I20" s="1"/>
  <c r="H37" l="1"/>
  <c r="I37" s="1"/>
  <c r="H48"/>
  <c r="I48" s="1"/>
  <c r="H45"/>
  <c r="I45" s="1"/>
  <c r="H53"/>
  <c r="I53" s="1"/>
  <c r="H19" l="1"/>
  <c r="I19" s="1"/>
  <c r="H49" l="1"/>
  <c r="I49" s="1"/>
  <c r="I50" s="1"/>
  <c r="H43"/>
  <c r="I43" s="1"/>
  <c r="H42"/>
  <c r="I42" s="1"/>
  <c r="I41"/>
  <c r="H36"/>
  <c r="I36" s="1"/>
  <c r="H35"/>
  <c r="I35" s="1"/>
  <c r="H32"/>
  <c r="I32" s="1"/>
  <c r="H29"/>
  <c r="I29" s="1"/>
  <c r="H28"/>
  <c r="I28" s="1"/>
  <c r="H27"/>
  <c r="I27" s="1"/>
  <c r="H26"/>
  <c r="I26" s="1"/>
  <c r="H18"/>
  <c r="I18" s="1"/>
  <c r="H17"/>
  <c r="I17" s="1"/>
  <c r="H16"/>
  <c r="I16" s="1"/>
  <c r="H15"/>
  <c r="I46" l="1"/>
  <c r="I38"/>
  <c r="I30"/>
  <c r="I15"/>
  <c r="I24" s="1"/>
  <c r="I79" l="1"/>
</calcChain>
</file>

<file path=xl/sharedStrings.xml><?xml version="1.0" encoding="utf-8"?>
<sst xmlns="http://schemas.openxmlformats.org/spreadsheetml/2006/main" count="311" uniqueCount="216">
  <si>
    <t>DATA BASE SINAPI:</t>
  </si>
  <si>
    <t>DATA BASE OUTROS ÍNDICES:</t>
  </si>
  <si>
    <t>BDI ADOTADO:</t>
  </si>
  <si>
    <t>.</t>
  </si>
  <si>
    <t>.                            SUBTOTAL ITEM 3</t>
  </si>
  <si>
    <t>30,00</t>
  </si>
  <si>
    <t>.                            SUBTOTAL ITEM 4</t>
  </si>
  <si>
    <t>PINTURA</t>
  </si>
  <si>
    <t>.                            SUBTOTAL ITEM 5</t>
  </si>
  <si>
    <t>PLANILHA ORÇAMENTÁRIA</t>
  </si>
  <si>
    <t>PROPONENTE/CONTRATADO:</t>
  </si>
  <si>
    <t>EMPREENDIMENTO:</t>
  </si>
  <si>
    <t>VILA GAMMOM</t>
  </si>
  <si>
    <t xml:space="preserve">ESTÂNCIA TURISTICA DE PARAGUAÇU PAULISTA </t>
  </si>
  <si>
    <t>RUA SANTOS DUMONT,2022</t>
  </si>
  <si>
    <t>Renato Alves Botelho</t>
  </si>
  <si>
    <t>Arquiteto CAU/SP A68216-0</t>
  </si>
  <si>
    <t>___________________________________</t>
  </si>
  <si>
    <t>Paraguaçu Paulista 20 de março de 2014</t>
  </si>
  <si>
    <t>CPOS  data 15/03/2014   Versão 162</t>
  </si>
  <si>
    <t xml:space="preserve">CONSTRUÇÃO DE QUADRA ESPORTIVA </t>
  </si>
  <si>
    <t>ASSOCIAÇÃO DE PAIS E AMIGOS DOS EXCEPCIONAIS DE PARAGUAÇU PAULISTA</t>
  </si>
  <si>
    <t xml:space="preserve">LOCAL: </t>
  </si>
  <si>
    <t>BAIRRO:</t>
  </si>
  <si>
    <t>MUNICIPIO:</t>
  </si>
  <si>
    <t/>
  </si>
  <si>
    <t>ITEM</t>
  </si>
  <si>
    <t>CÓD. REF. PREÇO</t>
  </si>
  <si>
    <t>UNID.</t>
  </si>
  <si>
    <t>QUANT.</t>
  </si>
  <si>
    <t>CUSTO UNIT.</t>
  </si>
  <si>
    <t>VALOR UNIT. C/ BDI</t>
  </si>
  <si>
    <t>VALOR TOTAL</t>
  </si>
  <si>
    <t xml:space="preserve">SERVIÇOS PRELIMINARES </t>
  </si>
  <si>
    <t xml:space="preserve">RETIRADA DE APARELHOS SANITARIOS  
</t>
  </si>
  <si>
    <t>M²</t>
  </si>
  <si>
    <t>SINAPI/85333</t>
  </si>
  <si>
    <t>CPOS/042110</t>
  </si>
  <si>
    <t>SINAPI/ 73801/001</t>
  </si>
  <si>
    <t>DEMOLICAO DE PISO E CONTRAPISO</t>
  </si>
  <si>
    <t xml:space="preserve">APILOAMENTO COM MACO DE 30KG </t>
  </si>
  <si>
    <t xml:space="preserve">                         SUBTOTAL ITEM 1</t>
  </si>
  <si>
    <t>SINAPI/79483</t>
  </si>
  <si>
    <t>PISO E CONTRAPISO</t>
  </si>
  <si>
    <t>VB</t>
  </si>
  <si>
    <t>RETIRADA DE CAIXA DE DESCARGA DE SOBREPOR OU ACOPLADA INCLUISVE ACESSORIOS</t>
  </si>
  <si>
    <t xml:space="preserve">CONTRAPISO EM ARGAMASSA TRACO 1:4 (CIMENTO E AREIA), ESPESSURA 5CM, PREPARO MANUAL 
</t>
  </si>
  <si>
    <t>SINAPI/73919/002</t>
  </si>
  <si>
    <t>SINAPI/6051</t>
  </si>
  <si>
    <t>REGULARIZACAO DE PISO/BASE EM ARGAMASSA TRACO 1:0,5:8(CIMENTO, CAL E AREIA), ESPESSURA 2,5CM</t>
  </si>
  <si>
    <t xml:space="preserve">PISO CERAMICO PADRAO MEDIO PEI 4 ASSENTADO SOBRE ARGAMASSA DE CIMENTO COLANTE REJUNTADO </t>
  </si>
  <si>
    <t>SINAPI/6060</t>
  </si>
  <si>
    <t>VALVULA DESCARGA 1.1/2" COM REGISTRO, ACABAMENTO EM METAL CROMADO - FORNECIMENTO E INSTALACAO, DECA OU EQUIVALENTE</t>
  </si>
  <si>
    <t>TUBO PVC SOLDAVEL AGUA FRIA DN 50MM, INCLUSIVE CONEXOES - FORNECIMENTO E INSTALACAO TIGRE OU EQUIVALENTE</t>
  </si>
  <si>
    <t>SINAPI/73750/001</t>
  </si>
  <si>
    <t>ESQUADRIAS</t>
  </si>
  <si>
    <t>COTAÇÃO</t>
  </si>
  <si>
    <t>CPOS/041116</t>
  </si>
  <si>
    <t>M</t>
  </si>
  <si>
    <t>SINAPI/40777</t>
  </si>
  <si>
    <t>PORTA DE MADEIRA PARA BANHEIRO, EM CHAPA DE MADEIRA COMPENSADA, REVESTIDA COM LAMINADO TEXTURIZADO COMPLETA FORNECIMENTO E INSTALAÇÃO</t>
  </si>
  <si>
    <t xml:space="preserve">PINTURA ESMALTE ACETINADO EM MADEIRA, DUAS DEMAOS </t>
  </si>
  <si>
    <t>SINAPI/73739/001</t>
  </si>
  <si>
    <t xml:space="preserve">CAIXA DE INSPEÇÃO EM ALVENARIA DE TIJOLO MACIÇO 60X60X60CM, REVESTIDA INTERNAMENTO COM BARRA LISA (CIMENTO E AREIA, TRAÇO 1:4) E=2,0CM, COM TAMPA PRÉ-MOLDADA DE CONCRETO E FUNDO DE CONCRETO 15MPA TIPO C - ESCAVAÇÃO E CONFECÇÃO </t>
  </si>
  <si>
    <t>4.1</t>
  </si>
  <si>
    <t>4.2</t>
  </si>
  <si>
    <t>CPOS/041108</t>
  </si>
  <si>
    <t>RETIRADA DE REGISTRO OU VÁLVULA EMBUTIDOS INCLUSIVE TUBULAÇÕES E ACESSORIOS</t>
  </si>
  <si>
    <t>SINAPI/85332</t>
  </si>
  <si>
    <t>REMOÇÃO DE TUBULAÇÃO EM GERAL, INCLUINDO CONEXÕES, CAIXAS E RALOS ,REGISTROS</t>
  </si>
  <si>
    <t>RETIRADA DE MATERIAL ELETRICO,INCLUIDO LUMINARIAS,SOQUETES,FIOS,CAIXAS,TOMADAS ELETRODUTOS</t>
  </si>
  <si>
    <t>SINAPI/74165/004</t>
  </si>
  <si>
    <t>SINAPI/74165/002</t>
  </si>
  <si>
    <t>INSTALAÇÃO SANITÁRIA</t>
  </si>
  <si>
    <t xml:space="preserve">INSTALAÇÃO HIDRÁULICA </t>
  </si>
  <si>
    <t>SUBTOTAL ITEM 2</t>
  </si>
  <si>
    <t xml:space="preserve">TUBO PVC SOLDAVEL AGUA FRIA DN 25MM, INCLUSIVE CONEXOES - FORNECIMENTO E INSTALACAO 
</t>
  </si>
  <si>
    <t>SINAPI/75030/004</t>
  </si>
  <si>
    <t>SINAPI/ 40729</t>
  </si>
  <si>
    <t xml:space="preserve">REMOCAO DE FORRO DE MADEIRA </t>
  </si>
  <si>
    <t>SINAPI/85369</t>
  </si>
  <si>
    <t>SINAPI/74104/001</t>
  </si>
  <si>
    <t xml:space="preserve">DEMOLICAO DE ALVENARIA DE TIJOLOS FURADOS S/REAPROVEITAMENTO 
</t>
  </si>
  <si>
    <t>SINAPI/ 73899/002</t>
  </si>
  <si>
    <t xml:space="preserve">TUBO PVC ESGOTO PREDIAL DN 50MM, INCLUSIVE CONEXOES -INCLUSIVE TERMINAL DE VENTILAÇÃO FORNECIMENTO E INSTALACAO  </t>
  </si>
  <si>
    <t>TUBO PVC ESGOTO PREDIAL DN 100MM, INCLUSIVE CONEXOES - FORNECIMENTO E INSTALACAO</t>
  </si>
  <si>
    <t xml:space="preserve">CAIXA SIFONADA PVC 150X150X50MM COM GRELHA REDONDA BRANCA - FORNECIMENTO E INSTALACAO  </t>
  </si>
  <si>
    <t>ASSENTO BRANCO LINHA INFANTIL DECA OU EQUIVALENTE</t>
  </si>
  <si>
    <t>BACIA CONVENCIONAL INFANTIL, PARA VALVULA DE DESCARGA, EM LOUCA BRANCA,  ANEL DE VEDAÇÃO, TUBO PVC LIGACAO - FORNECIMENTO E INSTALACAO DECA OU EQUIVALENTE</t>
  </si>
  <si>
    <t xml:space="preserve">REGISTRO DE PRESSÃO COM CANOPLA P/ CHUVEIRO, Ø 3/4"COMPLETO INCLUSIVE ACABAMENTO CROMADO METALICO </t>
  </si>
  <si>
    <t xml:space="preserve">REGISTRO GAVETA 1/2" BRUTO  LATAO - FORNECIMENTO E INSTALACAO </t>
  </si>
  <si>
    <t>SINAPI/ 85119</t>
  </si>
  <si>
    <t>SINAPI/ 75030/001</t>
  </si>
  <si>
    <t>SINAPI/ 72711</t>
  </si>
  <si>
    <t xml:space="preserve">RESERV. DE POLIETILENO. CAP=1000L C/ACESSORIOS </t>
  </si>
  <si>
    <t>SINAPI/ 73735/001</t>
  </si>
  <si>
    <t>CONFERIR PE DIREITO</t>
  </si>
  <si>
    <t xml:space="preserve">ALVENARIA EM TIJOLO CERAMICO FURADO 10X20X20CM, 1/2 VEZ, ASSENTADO EM ARGAMASSA TRACO 1:2:8 (CIMENTO, CAL E AREIA), JUNTAS 12MM  
</t>
  </si>
  <si>
    <t xml:space="preserve">EMBOCO PAULISTA (MASSA UNICA) TRACO 1:2:8 (CIMENTO, CAL E AREIA MEDIA), ESPESSURA 1,5CM, PREPARO MECANICO DA ARGAMASSA 
</t>
  </si>
  <si>
    <t>SINAPI/ 5982</t>
  </si>
  <si>
    <t xml:space="preserve">CHAPISCO TRACO 1:4 (CIMENTO E AREIA GROSSA), ESPESSURA 0,5CM, PREPARO MECANICO DA ARGAMASSA </t>
  </si>
  <si>
    <t>SINAPI/ 5974</t>
  </si>
  <si>
    <t>ALVENARIA</t>
  </si>
  <si>
    <t>SINAPI/ 73982/001</t>
  </si>
  <si>
    <t>FORRO</t>
  </si>
  <si>
    <t>CPOS/ 220307</t>
  </si>
  <si>
    <t>FORRO EM LÂMINA DE  ESRUTURADO COM PERFIS METALICOS NOS DOIS SENTIDOS COM 50X50 CM</t>
  </si>
  <si>
    <t>REMOÇÃO DE PORTA INCLUSIVE BATENTES</t>
  </si>
  <si>
    <t xml:space="preserve">PINTURA LATEX ACRILICA, DUAS DEMAOS </t>
  </si>
  <si>
    <t>1.1</t>
  </si>
  <si>
    <t>1.2</t>
  </si>
  <si>
    <t>3.1</t>
  </si>
  <si>
    <t>1.3</t>
  </si>
  <si>
    <t>5.1</t>
  </si>
  <si>
    <t>6.0</t>
  </si>
  <si>
    <t>KG</t>
  </si>
  <si>
    <t>3.2</t>
  </si>
  <si>
    <t>6.1</t>
  </si>
  <si>
    <t>DESCRIÇÃO DOS SERVIÇOS</t>
  </si>
  <si>
    <t>VALOR (R$)</t>
  </si>
  <si>
    <t>M³</t>
  </si>
  <si>
    <t>FUNDAÇÃO</t>
  </si>
  <si>
    <t>EXECUÇÃO DE MEIO FIO</t>
  </si>
  <si>
    <t>LOCAÇÃO DE GUIAS</t>
  </si>
  <si>
    <t>6.2</t>
  </si>
  <si>
    <t>EXECUÇÃO DE PERFIL EXTRUSADO NO LOCAL</t>
  </si>
  <si>
    <t>6.3</t>
  </si>
  <si>
    <t>CONCRETO USINADO, FCK = 25,0 MPA - PARA PERFIL EXTRUDADO</t>
  </si>
  <si>
    <t>7.0</t>
  </si>
  <si>
    <t>PASSEIO</t>
  </si>
  <si>
    <t>7.1</t>
  </si>
  <si>
    <t>7.2</t>
  </si>
  <si>
    <t xml:space="preserve">REGULARIZAÇÃO E COMPACTAÇÃO MECANIZADA DE SUPERFÍCIE, SEM CONTROLE DO PROCTOR NORMAL </t>
  </si>
  <si>
    <t>7.4</t>
  </si>
  <si>
    <t>CONCRETO NÃO ESTRUTURAL EXECUTADO NO LOCAL, MÍNIMO 200 KG CIMENTO/M3</t>
  </si>
  <si>
    <t>7.5</t>
  </si>
  <si>
    <t>LANÇAMENTO, ESPALHAMENTO E ADENSAMENTO DE CONCRETO OU MASSA EM LASTRO E/OU ENCHIMENTO</t>
  </si>
  <si>
    <t>7.6</t>
  </si>
  <si>
    <t>7.7</t>
  </si>
  <si>
    <t>CORTE DE JUNTA DE DILATAÇÃO, COM SERRA DE DISCO DIAMANTADO PARA PISOS</t>
  </si>
  <si>
    <t>1º MÊS</t>
  </si>
  <si>
    <t>PESO</t>
  </si>
  <si>
    <t>NO MÊS</t>
  </si>
  <si>
    <t>ACUMULADO</t>
  </si>
  <si>
    <t>APLICAÇÃO DOS RECURSOS</t>
  </si>
  <si>
    <t>RECURSOS DA UNIÃO</t>
  </si>
  <si>
    <t>CONTRAPARTIDA</t>
  </si>
  <si>
    <t>OUTRAS FONTES</t>
  </si>
  <si>
    <t>VALOR TOTAL DO INVESTIMENTO</t>
  </si>
  <si>
    <t>TOTAL</t>
  </si>
  <si>
    <t>LOCAÇÃO DE CALÇADAS</t>
  </si>
  <si>
    <t>LASTRO DE PEDRA BRITADA E=3CM</t>
  </si>
  <si>
    <t>LIMPEZA MECANIZADA DO TERRENO, INCLUSIVE TRONCOS COM DIÂMETRO ACIMA DE 15 CM ATÉ 50 CM, COM CAMINHÃO À DISPOSIÇÃO DENTRO DA OBRA, ATÉ O RAIO DE 1,0 KM</t>
  </si>
  <si>
    <t>6.4</t>
  </si>
  <si>
    <t xml:space="preserve">PINTURA EM CAIAÇÃO </t>
  </si>
  <si>
    <t>SERVIÇOS PRELIMINARES</t>
  </si>
  <si>
    <t>SERVIÇOS EM TERRA</t>
  </si>
  <si>
    <t>VEDAÇÃO</t>
  </si>
  <si>
    <t>REVESTIMENTO</t>
  </si>
  <si>
    <t>COBERTURA</t>
  </si>
  <si>
    <t>SERVIÇOS FINAIS</t>
  </si>
  <si>
    <t>LIMPEZA FINAL DA OBRA COM TRANSPORTE DO MATERIAL  ATÉ 20KM</t>
  </si>
  <si>
    <t>LAJE DE COBERTURA - ARMADURA EM BARRA DE AÇO CA - 50 (A OU B) FYK = 500 MPA</t>
  </si>
  <si>
    <t>LAJE DE COBERTURA - CONCRETO USINADO, FCK = 20,0 MPA</t>
  </si>
  <si>
    <t>REBOCO</t>
  </si>
  <si>
    <t>ALVENARIA DE BLOCO CERÂMICO DE VEDAÇÃO, USO REVESTIDO, DE 9 CM</t>
  </si>
  <si>
    <t>LANÇAMENTO, ESPALHAMENTO E ADENSAMENTO DE CONCRETO</t>
  </si>
  <si>
    <t>LAJE DE COBERTURA - LANÇAMENTO, ESPALHAMENTO E ADENSAMENTO DE CONCRETO</t>
  </si>
  <si>
    <t>BAIRRO:JARDIM PAULISTA - PARAGUACU PAUISTA/SP</t>
  </si>
  <si>
    <t xml:space="preserve">PLANILHA ORÇAMENTÁRIA </t>
  </si>
  <si>
    <t>OBRA:AMPLIAÇÃO DO CEMITÉRIO MUNICIPAL</t>
  </si>
  <si>
    <t xml:space="preserve">LOCAÇÃO DE CONTAINER TIPO DEPOSITO </t>
  </si>
  <si>
    <t>unxmês</t>
  </si>
  <si>
    <t>LIMPEZA MANUAL DO TERRENO, INCLUSIVE TRONCOS ATÉ 5 CM DE DIÂMETRO, COM CAMINHÃO À DISPOSIÇÃO,DENTRO DA OBRA, ATÉ O RAIO DE 1,0 KM</t>
  </si>
  <si>
    <t>LOCAÇÃO DE OBRA DE EDIFICAÇÃO</t>
  </si>
  <si>
    <t>2.1</t>
  </si>
  <si>
    <t>BDI ADOTADO</t>
  </si>
  <si>
    <t>TOTAL COM  BDI</t>
  </si>
  <si>
    <t xml:space="preserve">LAJE DE COBERTURA - FORMA EM MADEIRA </t>
  </si>
  <si>
    <t>______________________</t>
  </si>
  <si>
    <t>7.3</t>
  </si>
  <si>
    <t xml:space="preserve">PR. UNIT SEM BDI.(R$) </t>
  </si>
  <si>
    <t xml:space="preserve">PR. UNIT COM BDI.(R$) </t>
  </si>
  <si>
    <t>CRONOGRAMA FÍSICO FINANCEIRO</t>
  </si>
  <si>
    <t>2º MÊS</t>
  </si>
  <si>
    <t>3º MÊS</t>
  </si>
  <si>
    <t>4º MÊS</t>
  </si>
  <si>
    <t>5º MÊS</t>
  </si>
  <si>
    <t>INCIDICE</t>
  </si>
  <si>
    <t>__________________________</t>
  </si>
  <si>
    <t>LOCAL:AVENIDA SIQUEIRA CAMPOS S/N</t>
  </si>
  <si>
    <t>3.3</t>
  </si>
  <si>
    <t>3.4</t>
  </si>
  <si>
    <t>CONCRETO USINADO, FCK = 20,0 MPA E=7CM</t>
  </si>
  <si>
    <t>FÍSICO FINANCEIRO (EM % R$)</t>
  </si>
  <si>
    <t>MURETA</t>
  </si>
  <si>
    <t>8.0</t>
  </si>
  <si>
    <t>8.1</t>
  </si>
  <si>
    <t>8.2</t>
  </si>
  <si>
    <t>8.3</t>
  </si>
  <si>
    <t>8.4</t>
  </si>
  <si>
    <t>ALVENARIA DE BLOCO CERÂMICO DE VEDAÇÃO, USO REVESTIDO, DE 14 CM</t>
  </si>
  <si>
    <t>CHAPISCO</t>
  </si>
  <si>
    <t>IMPERMEABILIZAÇÃO EM PINTURA DE ASFALTO OXIDADO COM SOLVENTES ORGÂNICOS</t>
  </si>
  <si>
    <t>8.5</t>
  </si>
  <si>
    <t>8.6</t>
  </si>
  <si>
    <t>CONCRETO NÃO ESTRUTURAL EXECUTADO NO LOCAL, MÍNIMO 200 KG CIMENTO/M3(MURETA CALÇAMENTO EM JAZIGOS EXISTENTES)</t>
  </si>
  <si>
    <t>LANÇAMENTO, ESPALHAMENTO E ADENSAMENTO DE CONCRETO OU MASSA EM LASTRO E/OU ENCHIMENTO (MURETA CALÇAMENTO EM JAZIGOS EXISTENTES)</t>
  </si>
  <si>
    <t>ARMADURA EM BARRA DE AÇO CA - 50 (A OU B) FYK = 500 MPA (CA 60 5.00 MM)</t>
  </si>
  <si>
    <t xml:space="preserve">Empresa </t>
  </si>
  <si>
    <t>CNPJ</t>
  </si>
  <si>
    <t>PROCESSO:</t>
  </si>
  <si>
    <t>CARTA CONVITE:</t>
  </si>
  <si>
    <t xml:space="preserve">EMPRESA </t>
  </si>
  <si>
    <t>DATA:</t>
  </si>
  <si>
    <t>VALIDADE DA PROPOSTA:</t>
  </si>
</sst>
</file>

<file path=xl/styles.xml><?xml version="1.0" encoding="utf-8"?>
<styleSheet xmlns="http://schemas.openxmlformats.org/spreadsheetml/2006/main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&quot;-&quot;??_);_(@_)"/>
    <numFmt numFmtId="166" formatCode="#,##0.00&quot; &quot;;&quot; (&quot;#,##0.00&quot;)&quot;;&quot; -&quot;#&quot; &quot;;@&quot; &quot;"/>
    <numFmt numFmtId="167" formatCode="0.000"/>
  </numFmts>
  <fonts count="34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C0C0C0"/>
      <name val="Arial"/>
      <family val="2"/>
    </font>
    <font>
      <b/>
      <sz val="11"/>
      <name val="Arial"/>
      <family val="2"/>
    </font>
    <font>
      <b/>
      <sz val="10"/>
      <color rgb="FF000000"/>
      <name val="Arial"/>
      <family val="2"/>
    </font>
    <font>
      <sz val="10"/>
      <color rgb="FFC0C0C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Arial"/>
      <family val="2"/>
    </font>
    <font>
      <sz val="10"/>
      <color rgb="FF000000"/>
      <name val="Arial1"/>
    </font>
    <font>
      <b/>
      <sz val="20"/>
      <name val="Arial"/>
      <family val="2"/>
    </font>
    <font>
      <u/>
      <sz val="20"/>
      <color theme="10"/>
      <name val="Arial"/>
      <family val="2"/>
    </font>
    <font>
      <b/>
      <sz val="15.7"/>
      <name val="Arial"/>
      <family val="2"/>
    </font>
    <font>
      <sz val="15"/>
      <color theme="1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8"/>
      <name val="Arial"/>
      <family val="2"/>
    </font>
    <font>
      <sz val="11"/>
      <name val="Calibri"/>
      <family val="2"/>
      <scheme val="minor"/>
    </font>
    <font>
      <sz val="11"/>
      <color indexed="8"/>
      <name val="Arial"/>
      <family val="2"/>
    </font>
    <font>
      <sz val="15"/>
      <name val="Arial"/>
      <family val="2"/>
    </font>
    <font>
      <b/>
      <sz val="16"/>
      <name val="Arial"/>
      <family val="2"/>
    </font>
    <font>
      <b/>
      <sz val="12"/>
      <color theme="1"/>
      <name val="Arial"/>
      <family val="2"/>
    </font>
    <font>
      <sz val="11"/>
      <color theme="8" tint="0.7999816888943144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9999FF"/>
      </patternFill>
    </fill>
    <fill>
      <patternFill patternType="lightDown">
        <bgColor theme="8" tint="0.79998168889431442"/>
      </patternFill>
    </fill>
  </fills>
  <borders count="7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ashed">
        <color auto="1"/>
      </right>
      <top style="medium">
        <color indexed="64"/>
      </top>
      <bottom/>
      <diagonal/>
    </border>
    <border>
      <left style="dashed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ashed">
        <color auto="1"/>
      </bottom>
      <diagonal/>
    </border>
    <border>
      <left style="medium">
        <color indexed="64"/>
      </left>
      <right style="hair">
        <color auto="1"/>
      </right>
      <top style="dashed">
        <color indexed="64"/>
      </top>
      <bottom style="dashed">
        <color auto="1"/>
      </bottom>
      <diagonal/>
    </border>
    <border>
      <left/>
      <right style="medium">
        <color indexed="64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indexed="64"/>
      </right>
      <top style="dashed">
        <color auto="1"/>
      </top>
      <bottom style="dashed">
        <color auto="1"/>
      </bottom>
      <diagonal/>
    </border>
    <border>
      <left style="medium">
        <color indexed="64"/>
      </left>
      <right style="dashed">
        <color auto="1"/>
      </right>
      <top style="dashed">
        <color auto="1"/>
      </top>
      <bottom style="dashed">
        <color auto="1"/>
      </bottom>
      <diagonal/>
    </border>
  </borders>
  <cellStyleXfs count="9">
    <xf numFmtId="0" fontId="0" fillId="0" borderId="0"/>
    <xf numFmtId="0" fontId="1" fillId="0" borderId="0"/>
    <xf numFmtId="165" fontId="13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166" fontId="16" fillId="0" borderId="0" applyBorder="0" applyProtection="0"/>
    <xf numFmtId="9" fontId="14" fillId="0" borderId="0" applyFont="0" applyFill="0" applyBorder="0" applyAlignment="0" applyProtection="0"/>
    <xf numFmtId="0" fontId="13" fillId="0" borderId="0"/>
    <xf numFmtId="164" fontId="29" fillId="0" borderId="0" applyFont="0" applyFill="0" applyBorder="0" applyAlignment="0" applyProtection="0"/>
  </cellStyleXfs>
  <cellXfs count="471">
    <xf numFmtId="0" fontId="0" fillId="0" borderId="0" xfId="0"/>
    <xf numFmtId="0" fontId="2" fillId="0" borderId="18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0" xfId="0" applyFont="1"/>
    <xf numFmtId="0" fontId="2" fillId="0" borderId="0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0" xfId="0" applyFont="1" applyBorder="1"/>
    <xf numFmtId="4" fontId="2" fillId="0" borderId="0" xfId="0" applyNumberFormat="1" applyFont="1" applyBorder="1"/>
    <xf numFmtId="0" fontId="2" fillId="0" borderId="21" xfId="0" applyFont="1" applyBorder="1"/>
    <xf numFmtId="0" fontId="2" fillId="0" borderId="22" xfId="0" applyFont="1" applyBorder="1"/>
    <xf numFmtId="0" fontId="4" fillId="0" borderId="29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top" wrapText="1"/>
    </xf>
    <xf numFmtId="0" fontId="4" fillId="0" borderId="30" xfId="1" applyFont="1" applyBorder="1" applyAlignment="1">
      <alignment horizontal="center" vertical="top" wrapText="1"/>
    </xf>
    <xf numFmtId="4" fontId="5" fillId="0" borderId="0" xfId="1" applyNumberFormat="1" applyFont="1" applyBorder="1" applyAlignment="1">
      <alignment horizontal="center" vertical="top"/>
    </xf>
    <xf numFmtId="0" fontId="5" fillId="0" borderId="0" xfId="1" applyFont="1" applyBorder="1" applyAlignment="1">
      <alignment horizontal="center" vertical="top"/>
    </xf>
    <xf numFmtId="0" fontId="4" fillId="0" borderId="0" xfId="1" applyFont="1" applyFill="1" applyBorder="1" applyAlignment="1">
      <alignment horizontal="center" vertical="top"/>
    </xf>
    <xf numFmtId="0" fontId="8" fillId="2" borderId="29" xfId="1" applyFont="1" applyFill="1" applyBorder="1" applyAlignment="1">
      <alignment horizontal="center" vertical="top"/>
    </xf>
    <xf numFmtId="0" fontId="9" fillId="0" borderId="3" xfId="1" applyFont="1" applyBorder="1" applyAlignment="1">
      <alignment horizontal="center" vertical="top"/>
    </xf>
    <xf numFmtId="0" fontId="9" fillId="0" borderId="4" xfId="1" applyFont="1" applyBorder="1" applyAlignment="1">
      <alignment vertical="top"/>
    </xf>
    <xf numFmtId="0" fontId="10" fillId="0" borderId="29" xfId="1" applyFont="1" applyBorder="1" applyAlignment="1">
      <alignment horizontal="center" vertical="top"/>
    </xf>
    <xf numFmtId="0" fontId="10" fillId="0" borderId="1" xfId="1" applyFont="1" applyFill="1" applyBorder="1" applyAlignment="1">
      <alignment horizontal="center" vertical="top"/>
    </xf>
    <xf numFmtId="2" fontId="10" fillId="0" borderId="1" xfId="1" applyNumberFormat="1" applyFont="1" applyFill="1" applyBorder="1" applyAlignment="1">
      <alignment horizontal="center" vertical="top"/>
    </xf>
    <xf numFmtId="164" fontId="10" fillId="0" borderId="1" xfId="1" applyNumberFormat="1" applyFont="1" applyFill="1" applyBorder="1" applyAlignment="1">
      <alignment horizontal="right" vertical="top"/>
    </xf>
    <xf numFmtId="0" fontId="11" fillId="2" borderId="39" xfId="1" applyFont="1" applyFill="1" applyBorder="1" applyAlignment="1">
      <alignment horizontal="right" vertical="top"/>
    </xf>
    <xf numFmtId="0" fontId="11" fillId="2" borderId="4" xfId="1" applyFont="1" applyFill="1" applyBorder="1" applyAlignment="1">
      <alignment horizontal="right" vertical="top"/>
    </xf>
    <xf numFmtId="0" fontId="11" fillId="2" borderId="4" xfId="1" applyFont="1" applyFill="1" applyBorder="1" applyAlignment="1">
      <alignment horizontal="center" vertical="top"/>
    </xf>
    <xf numFmtId="0" fontId="11" fillId="2" borderId="2" xfId="1" applyFont="1" applyFill="1" applyBorder="1" applyAlignment="1">
      <alignment horizontal="right" vertical="top"/>
    </xf>
    <xf numFmtId="4" fontId="8" fillId="2" borderId="30" xfId="1" applyNumberFormat="1" applyFont="1" applyFill="1" applyBorder="1" applyAlignment="1">
      <alignment horizontal="right" vertical="top"/>
    </xf>
    <xf numFmtId="0" fontId="9" fillId="4" borderId="3" xfId="1" applyFont="1" applyFill="1" applyBorder="1" applyAlignment="1">
      <alignment horizontal="center" vertical="top"/>
    </xf>
    <xf numFmtId="0" fontId="9" fillId="4" borderId="4" xfId="1" applyFont="1" applyFill="1" applyBorder="1" applyAlignment="1">
      <alignment horizontal="center" vertical="top"/>
    </xf>
    <xf numFmtId="0" fontId="9" fillId="4" borderId="4" xfId="1" applyFont="1" applyFill="1" applyBorder="1" applyAlignment="1">
      <alignment vertical="top"/>
    </xf>
    <xf numFmtId="0" fontId="9" fillId="4" borderId="31" xfId="1" applyFont="1" applyFill="1" applyBorder="1" applyAlignment="1">
      <alignment vertical="top"/>
    </xf>
    <xf numFmtId="0" fontId="10" fillId="4" borderId="1" xfId="1" applyFont="1" applyFill="1" applyBorder="1" applyAlignment="1">
      <alignment horizontal="center" vertical="top"/>
    </xf>
    <xf numFmtId="0" fontId="11" fillId="2" borderId="39" xfId="1" applyFont="1" applyFill="1" applyBorder="1" applyAlignment="1">
      <alignment vertical="top"/>
    </xf>
    <xf numFmtId="0" fontId="11" fillId="2" borderId="4" xfId="1" applyFont="1" applyFill="1" applyBorder="1" applyAlignment="1">
      <alignment vertical="top"/>
    </xf>
    <xf numFmtId="0" fontId="11" fillId="2" borderId="2" xfId="1" applyFont="1" applyFill="1" applyBorder="1" applyAlignment="1">
      <alignment vertical="top"/>
    </xf>
    <xf numFmtId="0" fontId="10" fillId="4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2" fontId="10" fillId="4" borderId="1" xfId="1" applyNumberFormat="1" applyFont="1" applyFill="1" applyBorder="1" applyAlignment="1">
      <alignment horizontal="center" vertical="center"/>
    </xf>
    <xf numFmtId="0" fontId="11" fillId="2" borderId="32" xfId="1" applyFont="1" applyFill="1" applyBorder="1" applyAlignment="1">
      <alignment vertical="top"/>
    </xf>
    <xf numFmtId="0" fontId="11" fillId="2" borderId="35" xfId="1" applyFont="1" applyFill="1" applyBorder="1" applyAlignment="1">
      <alignment vertical="top"/>
    </xf>
    <xf numFmtId="0" fontId="11" fillId="2" borderId="35" xfId="1" applyFont="1" applyFill="1" applyBorder="1" applyAlignment="1">
      <alignment horizontal="center" vertical="top"/>
    </xf>
    <xf numFmtId="0" fontId="11" fillId="2" borderId="38" xfId="1" applyFont="1" applyFill="1" applyBorder="1" applyAlignment="1">
      <alignment vertical="top"/>
    </xf>
    <xf numFmtId="0" fontId="8" fillId="2" borderId="32" xfId="1" applyFont="1" applyFill="1" applyBorder="1" applyAlignment="1">
      <alignment horizontal="center" vertical="top"/>
    </xf>
    <xf numFmtId="0" fontId="9" fillId="4" borderId="10" xfId="1" applyFont="1" applyFill="1" applyBorder="1" applyAlignment="1">
      <alignment horizontal="center" vertical="top"/>
    </xf>
    <xf numFmtId="0" fontId="10" fillId="4" borderId="5" xfId="1" applyFont="1" applyFill="1" applyBorder="1" applyAlignment="1">
      <alignment horizontal="center" vertical="top"/>
    </xf>
    <xf numFmtId="0" fontId="10" fillId="4" borderId="2" xfId="1" applyFont="1" applyFill="1" applyBorder="1" applyAlignment="1">
      <alignment horizontal="center" vertical="top"/>
    </xf>
    <xf numFmtId="0" fontId="10" fillId="0" borderId="33" xfId="1" applyFont="1" applyBorder="1" applyAlignment="1">
      <alignment horizontal="center" vertical="top"/>
    </xf>
    <xf numFmtId="0" fontId="11" fillId="2" borderId="21" xfId="1" applyFont="1" applyFill="1" applyBorder="1" applyAlignment="1">
      <alignment vertical="top"/>
    </xf>
    <xf numFmtId="0" fontId="11" fillId="2" borderId="0" xfId="1" applyFont="1" applyFill="1" applyBorder="1" applyAlignment="1">
      <alignment vertical="top"/>
    </xf>
    <xf numFmtId="0" fontId="11" fillId="2" borderId="0" xfId="1" applyFont="1" applyFill="1" applyBorder="1" applyAlignment="1">
      <alignment horizontal="center" vertical="top"/>
    </xf>
    <xf numFmtId="0" fontId="11" fillId="2" borderId="11" xfId="1" applyFont="1" applyFill="1" applyBorder="1" applyAlignment="1">
      <alignment vertical="top"/>
    </xf>
    <xf numFmtId="0" fontId="8" fillId="2" borderId="33" xfId="1" applyFont="1" applyFill="1" applyBorder="1" applyAlignment="1">
      <alignment horizontal="center" vertical="top"/>
    </xf>
    <xf numFmtId="0" fontId="10" fillId="0" borderId="5" xfId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center" vertical="top"/>
    </xf>
    <xf numFmtId="0" fontId="5" fillId="0" borderId="0" xfId="1" applyFont="1" applyFill="1" applyBorder="1" applyAlignment="1">
      <alignment vertical="top"/>
    </xf>
    <xf numFmtId="4" fontId="5" fillId="0" borderId="0" xfId="1" applyNumberFormat="1" applyFont="1" applyFill="1" applyBorder="1" applyAlignment="1">
      <alignment horizontal="center" vertical="top"/>
    </xf>
    <xf numFmtId="4" fontId="4" fillId="0" borderId="0" xfId="1" applyNumberFormat="1" applyFont="1" applyFill="1" applyBorder="1" applyAlignment="1">
      <alignment horizontal="center" vertical="top"/>
    </xf>
    <xf numFmtId="0" fontId="4" fillId="0" borderId="0" xfId="1" applyFont="1" applyFill="1" applyBorder="1" applyAlignment="1">
      <alignment vertical="top"/>
    </xf>
    <xf numFmtId="0" fontId="5" fillId="0" borderId="0" xfId="1" applyFont="1" applyFill="1" applyBorder="1" applyAlignment="1">
      <alignment horizontal="center" vertical="center"/>
    </xf>
    <xf numFmtId="4" fontId="5" fillId="0" borderId="0" xfId="1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4" fontId="10" fillId="0" borderId="1" xfId="1" applyNumberFormat="1" applyFont="1" applyFill="1" applyBorder="1" applyAlignment="1">
      <alignment horizontal="right" vertical="top"/>
    </xf>
    <xf numFmtId="44" fontId="9" fillId="0" borderId="4" xfId="1" applyNumberFormat="1" applyFont="1" applyBorder="1" applyAlignment="1">
      <alignment vertical="top"/>
    </xf>
    <xf numFmtId="44" fontId="9" fillId="0" borderId="31" xfId="1" applyNumberFormat="1" applyFont="1" applyBorder="1" applyAlignment="1">
      <alignment vertical="top"/>
    </xf>
    <xf numFmtId="0" fontId="8" fillId="4" borderId="8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left" vertical="top"/>
    </xf>
    <xf numFmtId="44" fontId="10" fillId="0" borderId="1" xfId="1" applyNumberFormat="1" applyFont="1" applyFill="1" applyBorder="1" applyAlignment="1">
      <alignment horizontal="center" vertical="center"/>
    </xf>
    <xf numFmtId="2" fontId="10" fillId="0" borderId="1" xfId="1" applyNumberFormat="1" applyFont="1" applyFill="1" applyBorder="1" applyAlignment="1">
      <alignment horizontal="center" vertical="center"/>
    </xf>
    <xf numFmtId="0" fontId="10" fillId="0" borderId="34" xfId="1" applyFont="1" applyBorder="1" applyAlignment="1">
      <alignment horizontal="center" vertical="top"/>
    </xf>
    <xf numFmtId="0" fontId="10" fillId="4" borderId="12" xfId="1" applyFont="1" applyFill="1" applyBorder="1" applyAlignment="1">
      <alignment horizontal="center" vertical="top"/>
    </xf>
    <xf numFmtId="0" fontId="10" fillId="4" borderId="38" xfId="1" applyFont="1" applyFill="1" applyBorder="1" applyAlignment="1">
      <alignment horizontal="center" vertical="top"/>
    </xf>
    <xf numFmtId="0" fontId="10" fillId="4" borderId="6" xfId="1" applyFont="1" applyFill="1" applyBorder="1" applyAlignment="1">
      <alignment horizontal="center" vertical="top"/>
    </xf>
    <xf numFmtId="164" fontId="10" fillId="0" borderId="6" xfId="1" applyNumberFormat="1" applyFont="1" applyFill="1" applyBorder="1" applyAlignment="1">
      <alignment horizontal="right" vertical="top"/>
    </xf>
    <xf numFmtId="0" fontId="11" fillId="2" borderId="5" xfId="1" applyFont="1" applyFill="1" applyBorder="1" applyAlignment="1">
      <alignment vertical="top"/>
    </xf>
    <xf numFmtId="0" fontId="11" fillId="2" borderId="5" xfId="1" applyFont="1" applyFill="1" applyBorder="1" applyAlignment="1">
      <alignment horizontal="center" vertical="top"/>
    </xf>
    <xf numFmtId="4" fontId="8" fillId="2" borderId="5" xfId="1" applyNumberFormat="1" applyFont="1" applyFill="1" applyBorder="1" applyAlignment="1">
      <alignment horizontal="right" vertical="top"/>
    </xf>
    <xf numFmtId="0" fontId="10" fillId="0" borderId="32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44" fontId="4" fillId="0" borderId="0" xfId="1" applyNumberFormat="1" applyFont="1" applyFill="1" applyBorder="1" applyAlignment="1">
      <alignment horizontal="center" vertical="top"/>
    </xf>
    <xf numFmtId="0" fontId="10" fillId="6" borderId="29" xfId="1" applyFont="1" applyFill="1" applyBorder="1" applyAlignment="1">
      <alignment horizontal="center" vertical="top"/>
    </xf>
    <xf numFmtId="0" fontId="10" fillId="6" borderId="1" xfId="1" applyFont="1" applyFill="1" applyBorder="1" applyAlignment="1">
      <alignment horizontal="center" vertical="top"/>
    </xf>
    <xf numFmtId="2" fontId="10" fillId="6" borderId="1" xfId="1" applyNumberFormat="1" applyFont="1" applyFill="1" applyBorder="1" applyAlignment="1">
      <alignment horizontal="center" vertical="top"/>
    </xf>
    <xf numFmtId="44" fontId="10" fillId="6" borderId="1" xfId="1" applyNumberFormat="1" applyFont="1" applyFill="1" applyBorder="1" applyAlignment="1">
      <alignment horizontal="right" vertical="top"/>
    </xf>
    <xf numFmtId="2" fontId="10" fillId="6" borderId="1" xfId="1" applyNumberFormat="1" applyFont="1" applyFill="1" applyBorder="1" applyAlignment="1">
      <alignment horizontal="center" vertical="center"/>
    </xf>
    <xf numFmtId="44" fontId="10" fillId="6" borderId="1" xfId="1" applyNumberFormat="1" applyFont="1" applyFill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0" fillId="5" borderId="5" xfId="1" applyFont="1" applyFill="1" applyBorder="1" applyAlignment="1">
      <alignment horizontal="center" vertical="center"/>
    </xf>
    <xf numFmtId="2" fontId="10" fillId="5" borderId="5" xfId="1" applyNumberFormat="1" applyFont="1" applyFill="1" applyBorder="1" applyAlignment="1">
      <alignment horizontal="center" vertical="center"/>
    </xf>
    <xf numFmtId="164" fontId="10" fillId="5" borderId="5" xfId="1" applyNumberFormat="1" applyFont="1" applyFill="1" applyBorder="1" applyAlignment="1">
      <alignment horizontal="right" vertical="center"/>
    </xf>
    <xf numFmtId="0" fontId="12" fillId="5" borderId="5" xfId="0" applyFont="1" applyFill="1" applyBorder="1" applyAlignment="1">
      <alignment vertical="center"/>
    </xf>
    <xf numFmtId="0" fontId="10" fillId="5" borderId="12" xfId="1" applyFont="1" applyFill="1" applyBorder="1" applyAlignment="1">
      <alignment horizontal="center" vertical="center"/>
    </xf>
    <xf numFmtId="0" fontId="9" fillId="4" borderId="36" xfId="1" applyFont="1" applyFill="1" applyBorder="1" applyAlignment="1">
      <alignment horizontal="center" vertical="top"/>
    </xf>
    <xf numFmtId="0" fontId="9" fillId="4" borderId="35" xfId="1" applyFont="1" applyFill="1" applyBorder="1" applyAlignment="1">
      <alignment horizontal="center" vertical="top"/>
    </xf>
    <xf numFmtId="0" fontId="9" fillId="4" borderId="35" xfId="1" applyFont="1" applyFill="1" applyBorder="1" applyAlignment="1">
      <alignment vertical="top"/>
    </xf>
    <xf numFmtId="0" fontId="9" fillId="4" borderId="37" xfId="1" applyFont="1" applyFill="1" applyBorder="1" applyAlignment="1">
      <alignment vertical="top"/>
    </xf>
    <xf numFmtId="0" fontId="8" fillId="2" borderId="34" xfId="1" applyFont="1" applyFill="1" applyBorder="1" applyAlignment="1">
      <alignment horizontal="center" vertical="top"/>
    </xf>
    <xf numFmtId="0" fontId="8" fillId="4" borderId="13" xfId="1" applyFont="1" applyFill="1" applyBorder="1" applyAlignment="1">
      <alignment horizontal="left" vertical="top"/>
    </xf>
    <xf numFmtId="0" fontId="10" fillId="5" borderId="5" xfId="1" applyFont="1" applyFill="1" applyBorder="1" applyAlignment="1">
      <alignment vertical="top"/>
    </xf>
    <xf numFmtId="0" fontId="10" fillId="5" borderId="5" xfId="1" applyFont="1" applyFill="1" applyBorder="1" applyAlignment="1">
      <alignment horizontal="center" vertical="top"/>
    </xf>
    <xf numFmtId="164" fontId="10" fillId="5" borderId="5" xfId="1" applyNumberFormat="1" applyFont="1" applyFill="1" applyBorder="1" applyAlignment="1">
      <alignment vertical="top"/>
    </xf>
    <xf numFmtId="0" fontId="10" fillId="5" borderId="12" xfId="1" applyFont="1" applyFill="1" applyBorder="1" applyAlignment="1">
      <alignment horizontal="center" vertical="top"/>
    </xf>
    <xf numFmtId="0" fontId="10" fillId="5" borderId="38" xfId="1" applyFont="1" applyFill="1" applyBorder="1" applyAlignment="1">
      <alignment horizontal="center" vertical="top"/>
    </xf>
    <xf numFmtId="0" fontId="10" fillId="5" borderId="6" xfId="1" applyFont="1" applyFill="1" applyBorder="1" applyAlignment="1">
      <alignment horizontal="center" vertical="top"/>
    </xf>
    <xf numFmtId="164" fontId="10" fillId="5" borderId="6" xfId="1" applyNumberFormat="1" applyFont="1" applyFill="1" applyBorder="1" applyAlignment="1">
      <alignment horizontal="right" vertical="top"/>
    </xf>
    <xf numFmtId="164" fontId="10" fillId="5" borderId="5" xfId="1" applyNumberFormat="1" applyFont="1" applyFill="1" applyBorder="1" applyAlignment="1">
      <alignment horizontal="right" vertical="top"/>
    </xf>
    <xf numFmtId="4" fontId="4" fillId="0" borderId="0" xfId="1" applyNumberFormat="1" applyFont="1" applyFill="1" applyBorder="1" applyAlignment="1">
      <alignment horizontal="right" vertical="top"/>
    </xf>
    <xf numFmtId="0" fontId="0" fillId="0" borderId="0" xfId="0" applyBorder="1"/>
    <xf numFmtId="0" fontId="0" fillId="0" borderId="22" xfId="0" applyBorder="1"/>
    <xf numFmtId="0" fontId="0" fillId="0" borderId="20" xfId="0" applyBorder="1"/>
    <xf numFmtId="0" fontId="20" fillId="0" borderId="0" xfId="0" applyFont="1" applyAlignment="1">
      <alignment horizontal="center"/>
    </xf>
    <xf numFmtId="0" fontId="21" fillId="0" borderId="0" xfId="0" applyFont="1" applyBorder="1" applyAlignment="1" applyProtection="1">
      <alignment horizontal="center"/>
    </xf>
    <xf numFmtId="164" fontId="0" fillId="0" borderId="22" xfId="0" applyNumberFormat="1" applyBorder="1"/>
    <xf numFmtId="2" fontId="0" fillId="0" borderId="22" xfId="0" applyNumberFormat="1" applyBorder="1"/>
    <xf numFmtId="9" fontId="0" fillId="0" borderId="22" xfId="0" applyNumberFormat="1" applyBorder="1"/>
    <xf numFmtId="0" fontId="0" fillId="0" borderId="25" xfId="0" applyBorder="1"/>
    <xf numFmtId="44" fontId="0" fillId="0" borderId="0" xfId="0" applyNumberFormat="1"/>
    <xf numFmtId="0" fontId="21" fillId="0" borderId="22" xfId="0" applyFont="1" applyBorder="1" applyAlignment="1" applyProtection="1">
      <alignment horizontal="center"/>
    </xf>
    <xf numFmtId="2" fontId="23" fillId="0" borderId="0" xfId="1" applyNumberFormat="1" applyFont="1" applyFill="1" applyBorder="1" applyAlignment="1">
      <alignment horizontal="center" vertical="center"/>
    </xf>
    <xf numFmtId="0" fontId="7" fillId="7" borderId="0" xfId="0" applyFont="1" applyFill="1" applyBorder="1" applyAlignment="1" applyProtection="1">
      <alignment vertical="center"/>
      <protection locked="0"/>
    </xf>
    <xf numFmtId="10" fontId="25" fillId="7" borderId="40" xfId="6" applyNumberFormat="1" applyFont="1" applyFill="1" applyBorder="1" applyAlignment="1" applyProtection="1">
      <alignment horizontal="center" vertical="center"/>
      <protection locked="0"/>
    </xf>
    <xf numFmtId="4" fontId="25" fillId="7" borderId="26" xfId="0" applyNumberFormat="1" applyFont="1" applyFill="1" applyBorder="1" applyAlignment="1" applyProtection="1">
      <alignment horizontal="right" vertical="center"/>
    </xf>
    <xf numFmtId="0" fontId="24" fillId="4" borderId="21" xfId="0" applyFont="1" applyFill="1" applyBorder="1"/>
    <xf numFmtId="0" fontId="24" fillId="4" borderId="0" xfId="0" applyFont="1" applyFill="1" applyBorder="1"/>
    <xf numFmtId="0" fontId="23" fillId="7" borderId="60" xfId="7" applyFont="1" applyFill="1" applyBorder="1" applyAlignment="1" applyProtection="1">
      <alignment horizontal="center" vertical="center"/>
    </xf>
    <xf numFmtId="165" fontId="23" fillId="7" borderId="60" xfId="8" applyNumberFormat="1" applyFont="1" applyFill="1" applyBorder="1" applyAlignment="1" applyProtection="1">
      <alignment horizontal="right" vertical="center"/>
    </xf>
    <xf numFmtId="44" fontId="23" fillId="7" borderId="60" xfId="8" applyNumberFormat="1" applyFont="1" applyFill="1" applyBorder="1" applyAlignment="1" applyProtection="1">
      <alignment vertical="center"/>
    </xf>
    <xf numFmtId="44" fontId="23" fillId="7" borderId="60" xfId="7" applyNumberFormat="1" applyFont="1" applyFill="1" applyBorder="1" applyAlignment="1" applyProtection="1">
      <alignment vertical="center"/>
    </xf>
    <xf numFmtId="44" fontId="25" fillId="7" borderId="40" xfId="7" applyNumberFormat="1" applyFont="1" applyFill="1" applyBorder="1" applyAlignment="1" applyProtection="1">
      <alignment vertical="center"/>
    </xf>
    <xf numFmtId="0" fontId="24" fillId="4" borderId="18" xfId="0" applyFont="1" applyFill="1" applyBorder="1"/>
    <xf numFmtId="0" fontId="24" fillId="4" borderId="19" xfId="0" applyFont="1" applyFill="1" applyBorder="1"/>
    <xf numFmtId="0" fontId="24" fillId="4" borderId="20" xfId="0" applyFont="1" applyFill="1" applyBorder="1"/>
    <xf numFmtId="0" fontId="23" fillId="7" borderId="0" xfId="7" applyFont="1" applyFill="1" applyBorder="1" applyAlignment="1" applyProtection="1">
      <alignment horizontal="center" vertical="center"/>
    </xf>
    <xf numFmtId="0" fontId="25" fillId="7" borderId="63" xfId="0" applyFont="1" applyFill="1" applyBorder="1" applyAlignment="1" applyProtection="1">
      <alignment vertical="center"/>
    </xf>
    <xf numFmtId="44" fontId="25" fillId="7" borderId="64" xfId="7" applyNumberFormat="1" applyFont="1" applyFill="1" applyBorder="1" applyAlignment="1" applyProtection="1">
      <alignment vertical="center"/>
    </xf>
    <xf numFmtId="0" fontId="22" fillId="7" borderId="19" xfId="0" applyFont="1" applyFill="1" applyBorder="1" applyAlignment="1" applyProtection="1"/>
    <xf numFmtId="0" fontId="22" fillId="7" borderId="20" xfId="0" applyFont="1" applyFill="1" applyBorder="1" applyAlignment="1" applyProtection="1"/>
    <xf numFmtId="0" fontId="22" fillId="7" borderId="0" xfId="0" applyFont="1" applyFill="1" applyBorder="1" applyAlignment="1" applyProtection="1"/>
    <xf numFmtId="0" fontId="22" fillId="7" borderId="22" xfId="0" applyFont="1" applyFill="1" applyBorder="1" applyAlignment="1" applyProtection="1"/>
    <xf numFmtId="0" fontId="22" fillId="0" borderId="0" xfId="0" applyFont="1" applyFill="1" applyBorder="1" applyAlignment="1" applyProtection="1"/>
    <xf numFmtId="0" fontId="7" fillId="7" borderId="21" xfId="0" applyFont="1" applyFill="1" applyBorder="1" applyAlignment="1">
      <alignment horizontal="left"/>
    </xf>
    <xf numFmtId="0" fontId="26" fillId="7" borderId="0" xfId="0" applyFont="1" applyFill="1" applyBorder="1" applyAlignment="1" applyProtection="1">
      <alignment horizontal="centerContinuous"/>
    </xf>
    <xf numFmtId="0" fontId="22" fillId="7" borderId="24" xfId="0" applyFont="1" applyFill="1" applyBorder="1" applyAlignment="1" applyProtection="1"/>
    <xf numFmtId="0" fontId="22" fillId="7" borderId="25" xfId="0" applyFont="1" applyFill="1" applyBorder="1" applyAlignment="1" applyProtection="1"/>
    <xf numFmtId="0" fontId="7" fillId="0" borderId="0" xfId="0" applyFont="1" applyFill="1" applyBorder="1" applyAlignment="1">
      <alignment horizontal="left"/>
    </xf>
    <xf numFmtId="0" fontId="7" fillId="0" borderId="21" xfId="0" applyFont="1" applyFill="1" applyBorder="1" applyAlignment="1">
      <alignment horizontal="left"/>
    </xf>
    <xf numFmtId="0" fontId="25" fillId="0" borderId="68" xfId="0" applyFont="1" applyFill="1" applyBorder="1" applyAlignment="1" applyProtection="1">
      <alignment horizontal="centerContinuous"/>
    </xf>
    <xf numFmtId="0" fontId="25" fillId="0" borderId="41" xfId="0" applyFont="1" applyFill="1" applyBorder="1" applyAlignment="1" applyProtection="1">
      <alignment horizontal="centerContinuous"/>
    </xf>
    <xf numFmtId="0" fontId="23" fillId="0" borderId="70" xfId="0" applyFont="1" applyFill="1" applyBorder="1" applyAlignment="1" applyProtection="1">
      <alignment horizontal="center"/>
    </xf>
    <xf numFmtId="0" fontId="23" fillId="0" borderId="71" xfId="0" applyFont="1" applyFill="1" applyBorder="1" applyAlignment="1" applyProtection="1">
      <alignment horizontal="center"/>
    </xf>
    <xf numFmtId="0" fontId="23" fillId="0" borderId="72" xfId="0" applyFont="1" applyFill="1" applyBorder="1" applyAlignment="1" applyProtection="1">
      <alignment horizontal="center"/>
    </xf>
    <xf numFmtId="0" fontId="23" fillId="0" borderId="73" xfId="0" applyFont="1" applyFill="1" applyBorder="1" applyAlignment="1" applyProtection="1">
      <alignment horizontal="center"/>
    </xf>
    <xf numFmtId="165" fontId="23" fillId="0" borderId="65" xfId="2" applyFont="1" applyFill="1" applyBorder="1" applyAlignment="1"/>
    <xf numFmtId="165" fontId="23" fillId="0" borderId="44" xfId="2" applyFont="1" applyFill="1" applyBorder="1" applyAlignment="1"/>
    <xf numFmtId="0" fontId="23" fillId="0" borderId="44" xfId="0" applyFont="1" applyFill="1" applyBorder="1" applyAlignment="1"/>
    <xf numFmtId="0" fontId="23" fillId="0" borderId="44" xfId="0" applyFont="1" applyFill="1" applyBorder="1" applyAlignment="1">
      <alignment horizontal="left"/>
    </xf>
    <xf numFmtId="0" fontId="23" fillId="0" borderId="44" xfId="0" applyFont="1" applyFill="1" applyBorder="1"/>
    <xf numFmtId="0" fontId="23" fillId="0" borderId="48" xfId="0" applyFont="1" applyFill="1" applyBorder="1"/>
    <xf numFmtId="44" fontId="23" fillId="0" borderId="47" xfId="0" applyNumberFormat="1" applyFont="1" applyFill="1" applyBorder="1" applyAlignment="1" applyProtection="1">
      <alignment horizontal="right"/>
      <protection locked="0"/>
    </xf>
    <xf numFmtId="10" fontId="23" fillId="0" borderId="45" xfId="0" applyNumberFormat="1" applyFont="1" applyFill="1" applyBorder="1" applyAlignment="1" applyProtection="1">
      <alignment horizontal="center"/>
      <protection locked="0"/>
    </xf>
    <xf numFmtId="44" fontId="23" fillId="0" borderId="45" xfId="0" applyNumberFormat="1" applyFont="1" applyFill="1" applyBorder="1" applyAlignment="1" applyProtection="1">
      <alignment horizontal="center"/>
    </xf>
    <xf numFmtId="2" fontId="23" fillId="0" borderId="47" xfId="0" applyNumberFormat="1" applyFont="1" applyFill="1" applyBorder="1" applyAlignment="1" applyProtection="1">
      <alignment horizontal="center"/>
      <protection locked="0"/>
    </xf>
    <xf numFmtId="164" fontId="23" fillId="0" borderId="45" xfId="0" applyNumberFormat="1" applyFont="1" applyFill="1" applyBorder="1" applyAlignment="1" applyProtection="1">
      <alignment horizontal="center"/>
    </xf>
    <xf numFmtId="2" fontId="23" fillId="0" borderId="47" xfId="0" applyNumberFormat="1" applyFont="1" applyFill="1" applyBorder="1" applyAlignment="1" applyProtection="1">
      <alignment horizontal="right"/>
      <protection locked="0"/>
    </xf>
    <xf numFmtId="164" fontId="23" fillId="0" borderId="45" xfId="0" applyNumberFormat="1" applyFont="1" applyFill="1" applyBorder="1" applyAlignment="1" applyProtection="1">
      <alignment horizontal="right"/>
    </xf>
    <xf numFmtId="10" fontId="23" fillId="0" borderId="45" xfId="0" applyNumberFormat="1" applyFont="1" applyFill="1" applyBorder="1" applyAlignment="1" applyProtection="1">
      <alignment horizontal="center"/>
    </xf>
    <xf numFmtId="44" fontId="23" fillId="0" borderId="45" xfId="0" applyNumberFormat="1" applyFont="1" applyFill="1" applyBorder="1" applyAlignment="1" applyProtection="1">
      <alignment horizontal="right"/>
    </xf>
    <xf numFmtId="167" fontId="23" fillId="0" borderId="47" xfId="0" applyNumberFormat="1" applyFont="1" applyFill="1" applyBorder="1" applyAlignment="1" applyProtection="1">
      <alignment horizontal="right"/>
      <protection locked="0"/>
    </xf>
    <xf numFmtId="167" fontId="23" fillId="0" borderId="45" xfId="0" applyNumberFormat="1" applyFont="1" applyFill="1" applyBorder="1" applyAlignment="1" applyProtection="1">
      <alignment horizontal="right"/>
    </xf>
    <xf numFmtId="44" fontId="23" fillId="0" borderId="51" xfId="0" applyNumberFormat="1" applyFont="1" applyFill="1" applyBorder="1" applyAlignment="1" applyProtection="1">
      <alignment horizontal="right"/>
      <protection locked="0"/>
    </xf>
    <xf numFmtId="10" fontId="23" fillId="0" borderId="49" xfId="0" applyNumberFormat="1" applyFont="1" applyFill="1" applyBorder="1" applyAlignment="1" applyProtection="1">
      <alignment horizontal="center"/>
    </xf>
    <xf numFmtId="44" fontId="23" fillId="0" borderId="49" xfId="0" applyNumberFormat="1" applyFont="1" applyFill="1" applyBorder="1" applyAlignment="1" applyProtection="1">
      <alignment horizontal="right"/>
    </xf>
    <xf numFmtId="167" fontId="23" fillId="0" borderId="51" xfId="0" applyNumberFormat="1" applyFont="1" applyFill="1" applyBorder="1" applyAlignment="1" applyProtection="1">
      <alignment horizontal="right"/>
      <protection locked="0"/>
    </xf>
    <xf numFmtId="164" fontId="23" fillId="0" borderId="49" xfId="0" applyNumberFormat="1" applyFont="1" applyFill="1" applyBorder="1" applyAlignment="1" applyProtection="1">
      <alignment horizontal="right"/>
    </xf>
    <xf numFmtId="0" fontId="24" fillId="0" borderId="0" xfId="0" applyFont="1" applyFill="1" applyBorder="1"/>
    <xf numFmtId="9" fontId="24" fillId="0" borderId="0" xfId="0" applyNumberFormat="1" applyFont="1" applyFill="1" applyBorder="1"/>
    <xf numFmtId="0" fontId="24" fillId="0" borderId="22" xfId="0" applyFont="1" applyFill="1" applyBorder="1"/>
    <xf numFmtId="0" fontId="23" fillId="0" borderId="42" xfId="0" applyFont="1" applyFill="1" applyBorder="1" applyProtection="1"/>
    <xf numFmtId="0" fontId="23" fillId="0" borderId="54" xfId="0" applyFont="1" applyFill="1" applyBorder="1" applyProtection="1"/>
    <xf numFmtId="0" fontId="23" fillId="0" borderId="44" xfId="0" applyFont="1" applyFill="1" applyBorder="1" applyProtection="1"/>
    <xf numFmtId="0" fontId="23" fillId="0" borderId="56" xfId="0" applyFont="1" applyFill="1" applyBorder="1" applyProtection="1"/>
    <xf numFmtId="0" fontId="23" fillId="0" borderId="48" xfId="0" applyFont="1" applyFill="1" applyBorder="1" applyProtection="1"/>
    <xf numFmtId="0" fontId="23" fillId="0" borderId="58" xfId="0" applyFont="1" applyFill="1" applyBorder="1" applyProtection="1"/>
    <xf numFmtId="0" fontId="24" fillId="0" borderId="21" xfId="0" applyFont="1" applyFill="1" applyBorder="1"/>
    <xf numFmtId="167" fontId="23" fillId="0" borderId="47" xfId="0" applyNumberFormat="1" applyFont="1" applyFill="1" applyBorder="1" applyAlignment="1" applyProtection="1">
      <alignment horizontal="center"/>
      <protection locked="0"/>
    </xf>
    <xf numFmtId="2" fontId="23" fillId="0" borderId="51" xfId="0" applyNumberFormat="1" applyFont="1" applyFill="1" applyBorder="1" applyAlignment="1" applyProtection="1">
      <alignment horizontal="center"/>
      <protection locked="0"/>
    </xf>
    <xf numFmtId="0" fontId="23" fillId="4" borderId="21" xfId="0" applyFont="1" applyFill="1" applyBorder="1" applyAlignment="1" applyProtection="1">
      <alignment horizontal="right"/>
    </xf>
    <xf numFmtId="0" fontId="23" fillId="4" borderId="0" xfId="0" applyFont="1" applyFill="1" applyBorder="1" applyAlignment="1" applyProtection="1">
      <alignment horizontal="left"/>
    </xf>
    <xf numFmtId="0" fontId="23" fillId="4" borderId="0" xfId="0" applyFont="1" applyFill="1" applyBorder="1" applyProtection="1"/>
    <xf numFmtId="0" fontId="24" fillId="4" borderId="22" xfId="0" applyFont="1" applyFill="1" applyBorder="1"/>
    <xf numFmtId="0" fontId="24" fillId="4" borderId="23" xfId="0" applyFont="1" applyFill="1" applyBorder="1"/>
    <xf numFmtId="0" fontId="24" fillId="4" borderId="24" xfId="0" applyFont="1" applyFill="1" applyBorder="1"/>
    <xf numFmtId="0" fontId="24" fillId="4" borderId="25" xfId="0" applyFont="1" applyFill="1" applyBorder="1"/>
    <xf numFmtId="0" fontId="23" fillId="4" borderId="21" xfId="0" applyFont="1" applyFill="1" applyBorder="1" applyProtection="1"/>
    <xf numFmtId="0" fontId="25" fillId="4" borderId="0" xfId="0" applyFont="1" applyFill="1" applyBorder="1" applyAlignment="1" applyProtection="1"/>
    <xf numFmtId="164" fontId="25" fillId="4" borderId="0" xfId="0" applyNumberFormat="1" applyFont="1" applyFill="1" applyBorder="1" applyAlignment="1" applyProtection="1">
      <alignment horizontal="right"/>
    </xf>
    <xf numFmtId="164" fontId="25" fillId="4" borderId="22" xfId="0" applyNumberFormat="1" applyFont="1" applyFill="1" applyBorder="1" applyAlignment="1" applyProtection="1">
      <alignment horizontal="right"/>
    </xf>
    <xf numFmtId="0" fontId="25" fillId="4" borderId="15" xfId="0" applyFont="1" applyFill="1" applyBorder="1" applyAlignment="1" applyProtection="1"/>
    <xf numFmtId="0" fontId="25" fillId="4" borderId="17" xfId="0" applyFont="1" applyFill="1" applyBorder="1" applyAlignment="1" applyProtection="1"/>
    <xf numFmtId="2" fontId="0" fillId="0" borderId="0" xfId="0" applyNumberFormat="1"/>
    <xf numFmtId="0" fontId="25" fillId="7" borderId="15" xfId="0" applyFont="1" applyFill="1" applyBorder="1" applyAlignment="1" applyProtection="1">
      <alignment horizontal="left"/>
    </xf>
    <xf numFmtId="44" fontId="25" fillId="7" borderId="15" xfId="0" applyNumberFormat="1" applyFont="1" applyFill="1" applyBorder="1" applyAlignment="1" applyProtection="1">
      <alignment horizontal="right"/>
    </xf>
    <xf numFmtId="9" fontId="25" fillId="7" borderId="17" xfId="0" applyNumberFormat="1" applyFont="1" applyFill="1" applyBorder="1" applyAlignment="1" applyProtection="1">
      <alignment horizontal="center"/>
    </xf>
    <xf numFmtId="9" fontId="25" fillId="7" borderId="53" xfId="0" applyNumberFormat="1" applyFont="1" applyFill="1" applyBorder="1" applyAlignment="1" applyProtection="1">
      <alignment horizontal="center"/>
    </xf>
    <xf numFmtId="44" fontId="25" fillId="7" borderId="52" xfId="0" applyNumberFormat="1" applyFont="1" applyFill="1" applyBorder="1" applyAlignment="1" applyProtection="1">
      <alignment horizontal="right"/>
    </xf>
    <xf numFmtId="9" fontId="23" fillId="7" borderId="53" xfId="0" applyNumberFormat="1" applyFont="1" applyFill="1" applyBorder="1" applyAlignment="1" applyProtection="1">
      <alignment horizontal="right"/>
    </xf>
    <xf numFmtId="164" fontId="23" fillId="7" borderId="52" xfId="0" applyNumberFormat="1" applyFont="1" applyFill="1" applyBorder="1" applyAlignment="1" applyProtection="1">
      <alignment horizontal="right"/>
    </xf>
    <xf numFmtId="0" fontId="25" fillId="7" borderId="21" xfId="0" applyFont="1" applyFill="1" applyBorder="1" applyAlignment="1" applyProtection="1">
      <alignment vertical="center"/>
    </xf>
    <xf numFmtId="4" fontId="7" fillId="7" borderId="21" xfId="0" applyNumberFormat="1" applyFont="1" applyFill="1" applyBorder="1" applyAlignment="1">
      <alignment horizontal="left" wrapText="1"/>
    </xf>
    <xf numFmtId="0" fontId="7" fillId="7" borderId="0" xfId="0" applyFont="1" applyFill="1" applyBorder="1" applyAlignment="1">
      <alignment horizontal="left" wrapText="1"/>
    </xf>
    <xf numFmtId="10" fontId="5" fillId="0" borderId="1" xfId="1" applyNumberFormat="1" applyFont="1" applyBorder="1" applyAlignment="1">
      <alignment horizontal="left" vertical="top"/>
    </xf>
    <xf numFmtId="0" fontId="5" fillId="0" borderId="1" xfId="1" applyFont="1" applyBorder="1" applyAlignment="1">
      <alignment horizontal="left" vertical="top"/>
    </xf>
    <xf numFmtId="0" fontId="5" fillId="0" borderId="30" xfId="1" applyFont="1" applyBorder="1" applyAlignment="1">
      <alignment horizontal="left" vertical="top"/>
    </xf>
    <xf numFmtId="0" fontId="4" fillId="0" borderId="3" xfId="1" quotePrefix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/>
    </xf>
    <xf numFmtId="0" fontId="8" fillId="0" borderId="3" xfId="1" applyFont="1" applyFill="1" applyBorder="1" applyAlignment="1">
      <alignment horizontal="left" vertical="top"/>
    </xf>
    <xf numFmtId="0" fontId="8" fillId="0" borderId="4" xfId="1" applyFont="1" applyFill="1" applyBorder="1" applyAlignment="1">
      <alignment horizontal="left" vertical="top"/>
    </xf>
    <xf numFmtId="0" fontId="8" fillId="0" borderId="2" xfId="1" applyFont="1" applyFill="1" applyBorder="1" applyAlignment="1">
      <alignment horizontal="left" vertical="top"/>
    </xf>
    <xf numFmtId="0" fontId="10" fillId="0" borderId="3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0" fontId="10" fillId="4" borderId="3" xfId="1" applyFont="1" applyFill="1" applyBorder="1" applyAlignment="1">
      <alignment horizontal="left" vertical="top"/>
    </xf>
    <xf numFmtId="0" fontId="10" fillId="4" borderId="2" xfId="1" applyFont="1" applyFill="1" applyBorder="1" applyAlignment="1">
      <alignment horizontal="left" vertical="top"/>
    </xf>
    <xf numFmtId="0" fontId="10" fillId="0" borderId="1" xfId="1" applyFont="1" applyFill="1" applyBorder="1" applyAlignment="1">
      <alignment horizontal="left" vertical="top"/>
    </xf>
    <xf numFmtId="0" fontId="8" fillId="4" borderId="3" xfId="1" applyFont="1" applyFill="1" applyBorder="1" applyAlignment="1">
      <alignment horizontal="left" vertical="top"/>
    </xf>
    <xf numFmtId="0" fontId="8" fillId="4" borderId="4" xfId="1" applyFont="1" applyFill="1" applyBorder="1" applyAlignment="1">
      <alignment horizontal="left" vertical="top"/>
    </xf>
    <xf numFmtId="0" fontId="8" fillId="4" borderId="2" xfId="1" applyFont="1" applyFill="1" applyBorder="1" applyAlignment="1">
      <alignment horizontal="left" vertical="top"/>
    </xf>
    <xf numFmtId="0" fontId="10" fillId="4" borderId="3" xfId="1" applyFont="1" applyFill="1" applyBorder="1" applyAlignment="1">
      <alignment horizontal="left" vertical="top" wrapText="1"/>
    </xf>
    <xf numFmtId="0" fontId="10" fillId="6" borderId="1" xfId="1" applyFont="1" applyFill="1" applyBorder="1" applyAlignment="1">
      <alignment horizontal="left" vertical="top"/>
    </xf>
    <xf numFmtId="0" fontId="10" fillId="0" borderId="3" xfId="1" applyFont="1" applyFill="1" applyBorder="1" applyAlignment="1">
      <alignment horizontal="left" vertical="top"/>
    </xf>
    <xf numFmtId="0" fontId="10" fillId="0" borderId="2" xfId="1" applyFont="1" applyFill="1" applyBorder="1" applyAlignment="1">
      <alignment horizontal="left" vertical="top"/>
    </xf>
    <xf numFmtId="0" fontId="2" fillId="0" borderId="2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5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left" vertical="top"/>
    </xf>
    <xf numFmtId="0" fontId="8" fillId="4" borderId="7" xfId="1" applyFont="1" applyFill="1" applyBorder="1" applyAlignment="1">
      <alignment horizontal="left" vertical="top"/>
    </xf>
    <xf numFmtId="0" fontId="8" fillId="4" borderId="8" xfId="1" applyFont="1" applyFill="1" applyBorder="1" applyAlignment="1">
      <alignment horizontal="left" vertical="top"/>
    </xf>
    <xf numFmtId="0" fontId="8" fillId="4" borderId="9" xfId="1" applyFont="1" applyFill="1" applyBorder="1" applyAlignment="1">
      <alignment horizontal="left" vertical="top"/>
    </xf>
    <xf numFmtId="0" fontId="6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right" vertical="top"/>
    </xf>
    <xf numFmtId="0" fontId="4" fillId="0" borderId="0" xfId="1" applyFont="1" applyFill="1" applyBorder="1" applyAlignment="1">
      <alignment horizontal="center" vertical="top"/>
    </xf>
    <xf numFmtId="0" fontId="4" fillId="0" borderId="27" xfId="1" applyFont="1" applyBorder="1" applyAlignment="1">
      <alignment horizontal="left" vertical="top"/>
    </xf>
    <xf numFmtId="0" fontId="4" fillId="0" borderId="14" xfId="1" applyFont="1" applyBorder="1" applyAlignment="1">
      <alignment horizontal="left" vertical="top"/>
    </xf>
    <xf numFmtId="14" fontId="5" fillId="3" borderId="14" xfId="1" applyNumberFormat="1" applyFont="1" applyFill="1" applyBorder="1" applyAlignment="1">
      <alignment horizontal="left" vertical="top"/>
    </xf>
    <xf numFmtId="0" fontId="5" fillId="3" borderId="14" xfId="1" applyFont="1" applyFill="1" applyBorder="1" applyAlignment="1">
      <alignment horizontal="left" vertical="top"/>
    </xf>
    <xf numFmtId="0" fontId="5" fillId="3" borderId="28" xfId="1" applyFont="1" applyFill="1" applyBorder="1" applyAlignment="1">
      <alignment horizontal="left" vertical="top"/>
    </xf>
    <xf numFmtId="0" fontId="4" fillId="0" borderId="29" xfId="1" applyFont="1" applyBorder="1" applyAlignment="1">
      <alignment horizontal="left" vertical="top"/>
    </xf>
    <xf numFmtId="0" fontId="4" fillId="0" borderId="1" xfId="1" applyFont="1" applyBorder="1" applyAlignment="1">
      <alignment horizontal="left" vertical="top"/>
    </xf>
    <xf numFmtId="0" fontId="5" fillId="3" borderId="1" xfId="1" applyFont="1" applyFill="1" applyBorder="1" applyAlignment="1">
      <alignment horizontal="left" vertical="top"/>
    </xf>
    <xf numFmtId="0" fontId="5" fillId="3" borderId="30" xfId="1" applyFont="1" applyFill="1" applyBorder="1" applyAlignment="1">
      <alignment horizontal="left" vertical="top"/>
    </xf>
    <xf numFmtId="0" fontId="4" fillId="0" borderId="2" xfId="1" applyFont="1" applyBorder="1" applyAlignment="1">
      <alignment horizontal="left" vertical="top"/>
    </xf>
    <xf numFmtId="0" fontId="12" fillId="5" borderId="5" xfId="0" applyFont="1" applyFill="1" applyBorder="1" applyAlignment="1">
      <alignment vertical="top"/>
    </xf>
    <xf numFmtId="0" fontId="2" fillId="0" borderId="2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1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5" fillId="0" borderId="0" xfId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0" fontId="10" fillId="5" borderId="7" xfId="1" applyFont="1" applyFill="1" applyBorder="1" applyAlignment="1">
      <alignment vertical="top" wrapText="1"/>
    </xf>
    <xf numFmtId="0" fontId="10" fillId="5" borderId="26" xfId="1" applyFont="1" applyFill="1" applyBorder="1" applyAlignment="1">
      <alignment vertical="top"/>
    </xf>
    <xf numFmtId="0" fontId="10" fillId="4" borderId="5" xfId="1" applyFont="1" applyFill="1" applyBorder="1" applyAlignment="1">
      <alignment vertical="top"/>
    </xf>
    <xf numFmtId="0" fontId="10" fillId="4" borderId="3" xfId="1" applyFont="1" applyFill="1" applyBorder="1" applyAlignment="1">
      <alignment horizontal="left" vertical="center" wrapText="1"/>
    </xf>
    <xf numFmtId="0" fontId="10" fillId="4" borderId="2" xfId="1" applyFont="1" applyFill="1" applyBorder="1" applyAlignment="1">
      <alignment horizontal="left" vertical="center" wrapText="1"/>
    </xf>
    <xf numFmtId="0" fontId="10" fillId="6" borderId="3" xfId="1" applyFont="1" applyFill="1" applyBorder="1" applyAlignment="1">
      <alignment horizontal="left" vertical="top"/>
    </xf>
    <xf numFmtId="0" fontId="10" fillId="6" borderId="2" xfId="1" applyFont="1" applyFill="1" applyBorder="1" applyAlignment="1">
      <alignment horizontal="left" vertical="top"/>
    </xf>
    <xf numFmtId="0" fontId="8" fillId="4" borderId="6" xfId="1" applyFont="1" applyFill="1" applyBorder="1" applyAlignment="1">
      <alignment horizontal="left" vertical="top"/>
    </xf>
    <xf numFmtId="0" fontId="8" fillId="4" borderId="1" xfId="1" applyFont="1" applyFill="1" applyBorder="1" applyAlignment="1">
      <alignment horizontal="left" vertical="top"/>
    </xf>
    <xf numFmtId="0" fontId="10" fillId="4" borderId="1" xfId="1" applyFont="1" applyFill="1" applyBorder="1" applyAlignment="1">
      <alignment horizontal="left" vertical="top" wrapText="1"/>
    </xf>
    <xf numFmtId="0" fontId="10" fillId="4" borderId="1" xfId="1" applyFont="1" applyFill="1" applyBorder="1" applyAlignment="1">
      <alignment horizontal="left" vertical="top"/>
    </xf>
    <xf numFmtId="0" fontId="10" fillId="5" borderId="5" xfId="1" applyFont="1" applyFill="1" applyBorder="1" applyAlignment="1">
      <alignment vertical="top"/>
    </xf>
    <xf numFmtId="0" fontId="10" fillId="5" borderId="38" xfId="1" applyFont="1" applyFill="1" applyBorder="1" applyAlignment="1">
      <alignment vertical="top"/>
    </xf>
    <xf numFmtId="0" fontId="10" fillId="5" borderId="6" xfId="1" applyFont="1" applyFill="1" applyBorder="1" applyAlignment="1">
      <alignment vertical="top"/>
    </xf>
    <xf numFmtId="0" fontId="8" fillId="4" borderId="5" xfId="1" applyFont="1" applyFill="1" applyBorder="1" applyAlignment="1">
      <alignment vertical="top"/>
    </xf>
    <xf numFmtId="0" fontId="11" fillId="2" borderId="5" xfId="1" applyFont="1" applyFill="1" applyBorder="1" applyAlignment="1">
      <alignment horizontal="center" vertical="top"/>
    </xf>
    <xf numFmtId="0" fontId="11" fillId="2" borderId="7" xfId="1" applyFont="1" applyFill="1" applyBorder="1" applyAlignment="1">
      <alignment horizontal="center" vertical="top"/>
    </xf>
    <xf numFmtId="0" fontId="11" fillId="2" borderId="26" xfId="1" applyFont="1" applyFill="1" applyBorder="1" applyAlignment="1">
      <alignment horizontal="center" vertical="top"/>
    </xf>
    <xf numFmtId="0" fontId="10" fillId="5" borderId="7" xfId="1" applyFont="1" applyFill="1" applyBorder="1" applyAlignment="1">
      <alignment horizontal="left" vertical="top" wrapText="1"/>
    </xf>
    <xf numFmtId="0" fontId="10" fillId="5" borderId="26" xfId="1" applyFont="1" applyFill="1" applyBorder="1" applyAlignment="1">
      <alignment horizontal="left" vertical="top"/>
    </xf>
    <xf numFmtId="0" fontId="10" fillId="4" borderId="7" xfId="1" applyFont="1" applyFill="1" applyBorder="1" applyAlignment="1">
      <alignment horizontal="center" vertical="top"/>
    </xf>
    <xf numFmtId="0" fontId="10" fillId="4" borderId="26" xfId="1" applyFont="1" applyFill="1" applyBorder="1" applyAlignment="1">
      <alignment horizontal="center" vertical="top"/>
    </xf>
    <xf numFmtId="0" fontId="10" fillId="5" borderId="7" xfId="1" applyFont="1" applyFill="1" applyBorder="1" applyAlignment="1">
      <alignment vertical="top"/>
    </xf>
    <xf numFmtId="0" fontId="10" fillId="5" borderId="13" xfId="1" applyFont="1" applyFill="1" applyBorder="1" applyAlignment="1">
      <alignment horizontal="left" vertical="top" wrapText="1"/>
    </xf>
    <xf numFmtId="0" fontId="10" fillId="5" borderId="40" xfId="1" applyFont="1" applyFill="1" applyBorder="1" applyAlignment="1">
      <alignment horizontal="left" vertical="top" wrapText="1"/>
    </xf>
    <xf numFmtId="0" fontId="10" fillId="5" borderId="5" xfId="1" applyFont="1" applyFill="1" applyBorder="1" applyAlignment="1">
      <alignment horizontal="left" vertical="top" wrapText="1"/>
    </xf>
    <xf numFmtId="4" fontId="25" fillId="9" borderId="12" xfId="0" applyNumberFormat="1" applyFont="1" applyFill="1" applyBorder="1" applyAlignment="1" applyProtection="1">
      <alignment horizontal="center" vertical="center"/>
    </xf>
    <xf numFmtId="0" fontId="31" fillId="7" borderId="15" xfId="0" applyFont="1" applyFill="1" applyBorder="1" applyAlignment="1">
      <alignment horizontal="center" vertical="center" wrapText="1"/>
    </xf>
    <xf numFmtId="0" fontId="31" fillId="7" borderId="16" xfId="0" applyFont="1" applyFill="1" applyBorder="1" applyAlignment="1">
      <alignment horizontal="center" vertical="center" wrapText="1"/>
    </xf>
    <xf numFmtId="0" fontId="31" fillId="7" borderId="17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 applyProtection="1">
      <alignment horizontal="center"/>
    </xf>
    <xf numFmtId="0" fontId="25" fillId="0" borderId="16" xfId="0" applyFont="1" applyFill="1" applyBorder="1" applyAlignment="1" applyProtection="1">
      <alignment horizontal="center"/>
    </xf>
    <xf numFmtId="0" fontId="7" fillId="7" borderId="18" xfId="0" applyFont="1" applyFill="1" applyBorder="1" applyAlignment="1">
      <alignment horizontal="left"/>
    </xf>
    <xf numFmtId="0" fontId="7" fillId="7" borderId="19" xfId="0" applyFont="1" applyFill="1" applyBorder="1" applyAlignment="1">
      <alignment horizontal="left"/>
    </xf>
    <xf numFmtId="4" fontId="7" fillId="7" borderId="21" xfId="0" applyNumberFormat="1" applyFont="1" applyFill="1" applyBorder="1" applyAlignment="1">
      <alignment horizontal="left" wrapText="1"/>
    </xf>
    <xf numFmtId="0" fontId="7" fillId="7" borderId="0" xfId="0" applyFont="1" applyFill="1" applyBorder="1" applyAlignment="1">
      <alignment horizontal="left" wrapText="1"/>
    </xf>
    <xf numFmtId="4" fontId="23" fillId="0" borderId="44" xfId="0" applyNumberFormat="1" applyFont="1" applyFill="1" applyBorder="1" applyAlignment="1" applyProtection="1">
      <alignment horizontal="center" vertical="center"/>
    </xf>
    <xf numFmtId="4" fontId="23" fillId="0" borderId="57" xfId="0" applyNumberFormat="1" applyFont="1" applyFill="1" applyBorder="1" applyAlignment="1" applyProtection="1">
      <alignment horizontal="center" vertical="center"/>
    </xf>
    <xf numFmtId="4" fontId="23" fillId="0" borderId="44" xfId="0" applyNumberFormat="1" applyFont="1" applyFill="1" applyBorder="1" applyAlignment="1" applyProtection="1">
      <alignment horizontal="right"/>
    </xf>
    <xf numFmtId="4" fontId="23" fillId="0" borderId="57" xfId="0" applyNumberFormat="1" applyFont="1" applyFill="1" applyBorder="1" applyAlignment="1" applyProtection="1">
      <alignment horizontal="right"/>
    </xf>
    <xf numFmtId="4" fontId="23" fillId="0" borderId="42" xfId="0" applyNumberFormat="1" applyFont="1" applyFill="1" applyBorder="1" applyAlignment="1" applyProtection="1">
      <alignment horizontal="center" vertical="center"/>
    </xf>
    <xf numFmtId="4" fontId="23" fillId="0" borderId="55" xfId="0" applyNumberFormat="1" applyFont="1" applyFill="1" applyBorder="1" applyAlignment="1" applyProtection="1">
      <alignment horizontal="center" vertical="center"/>
    </xf>
    <xf numFmtId="0" fontId="25" fillId="0" borderId="66" xfId="0" applyFont="1" applyFill="1" applyBorder="1" applyAlignment="1" applyProtection="1">
      <alignment horizontal="center"/>
    </xf>
    <xf numFmtId="0" fontId="25" fillId="0" borderId="67" xfId="0" applyFont="1" applyFill="1" applyBorder="1" applyAlignment="1" applyProtection="1">
      <alignment horizontal="center"/>
    </xf>
    <xf numFmtId="0" fontId="25" fillId="0" borderId="42" xfId="0" applyFont="1" applyFill="1" applyBorder="1" applyAlignment="1" applyProtection="1">
      <alignment horizontal="center" vertical="center"/>
    </xf>
    <xf numFmtId="0" fontId="25" fillId="0" borderId="43" xfId="0" applyFont="1" applyFill="1" applyBorder="1" applyAlignment="1" applyProtection="1">
      <alignment horizontal="center" vertical="center"/>
    </xf>
    <xf numFmtId="4" fontId="23" fillId="0" borderId="42" xfId="0" applyNumberFormat="1" applyFont="1" applyFill="1" applyBorder="1" applyAlignment="1" applyProtection="1">
      <alignment horizontal="right"/>
    </xf>
    <xf numFmtId="4" fontId="23" fillId="0" borderId="55" xfId="0" applyNumberFormat="1" applyFont="1" applyFill="1" applyBorder="1" applyAlignment="1" applyProtection="1">
      <alignment horizontal="right"/>
    </xf>
    <xf numFmtId="4" fontId="23" fillId="0" borderId="43" xfId="0" applyNumberFormat="1" applyFont="1" applyFill="1" applyBorder="1" applyAlignment="1" applyProtection="1">
      <alignment horizontal="right"/>
    </xf>
    <xf numFmtId="0" fontId="32" fillId="4" borderId="21" xfId="0" applyFont="1" applyFill="1" applyBorder="1" applyAlignment="1">
      <alignment horizontal="center"/>
    </xf>
    <xf numFmtId="0" fontId="32" fillId="4" borderId="0" xfId="0" applyFont="1" applyFill="1" applyBorder="1" applyAlignment="1">
      <alignment horizontal="center"/>
    </xf>
    <xf numFmtId="0" fontId="32" fillId="4" borderId="22" xfId="0" applyFont="1" applyFill="1" applyBorder="1" applyAlignment="1">
      <alignment horizontal="center"/>
    </xf>
    <xf numFmtId="0" fontId="25" fillId="0" borderId="17" xfId="0" applyFont="1" applyFill="1" applyBorder="1" applyAlignment="1" applyProtection="1">
      <alignment horizontal="center"/>
    </xf>
    <xf numFmtId="0" fontId="7" fillId="7" borderId="23" xfId="0" applyFont="1" applyFill="1" applyBorder="1" applyAlignment="1">
      <alignment horizontal="left"/>
    </xf>
    <xf numFmtId="0" fontId="7" fillId="7" borderId="24" xfId="0" applyFont="1" applyFill="1" applyBorder="1" applyAlignment="1">
      <alignment horizontal="left"/>
    </xf>
    <xf numFmtId="0" fontId="25" fillId="0" borderId="18" xfId="0" applyFont="1" applyFill="1" applyBorder="1" applyAlignment="1" applyProtection="1">
      <alignment horizontal="center" vertical="center"/>
    </xf>
    <xf numFmtId="0" fontId="25" fillId="0" borderId="69" xfId="0" applyFont="1" applyFill="1" applyBorder="1" applyAlignment="1" applyProtection="1">
      <alignment horizontal="center" vertical="center"/>
    </xf>
    <xf numFmtId="0" fontId="25" fillId="0" borderId="18" xfId="0" applyFont="1" applyFill="1" applyBorder="1" applyAlignment="1" applyProtection="1">
      <alignment horizontal="center"/>
    </xf>
    <xf numFmtId="0" fontId="25" fillId="0" borderId="20" xfId="0" applyFont="1" applyFill="1" applyBorder="1" applyAlignment="1" applyProtection="1">
      <alignment horizontal="center"/>
    </xf>
    <xf numFmtId="0" fontId="25" fillId="7" borderId="18" xfId="0" applyFont="1" applyFill="1" applyBorder="1" applyAlignment="1" applyProtection="1">
      <alignment horizontal="center"/>
    </xf>
    <xf numFmtId="0" fontId="25" fillId="7" borderId="19" xfId="0" applyFont="1" applyFill="1" applyBorder="1" applyAlignment="1" applyProtection="1">
      <alignment horizontal="center"/>
    </xf>
    <xf numFmtId="0" fontId="25" fillId="7" borderId="20" xfId="0" applyFont="1" applyFill="1" applyBorder="1" applyAlignment="1" applyProtection="1">
      <alignment horizontal="center"/>
    </xf>
    <xf numFmtId="164" fontId="25" fillId="0" borderId="15" xfId="0" applyNumberFormat="1" applyFont="1" applyFill="1" applyBorder="1" applyAlignment="1" applyProtection="1">
      <alignment horizontal="right"/>
    </xf>
    <xf numFmtId="164" fontId="25" fillId="0" borderId="17" xfId="0" applyNumberFormat="1" applyFont="1" applyFill="1" applyBorder="1" applyAlignment="1" applyProtection="1">
      <alignment horizontal="right"/>
    </xf>
    <xf numFmtId="164" fontId="25" fillId="0" borderId="48" xfId="0" applyNumberFormat="1" applyFont="1" applyFill="1" applyBorder="1" applyAlignment="1" applyProtection="1">
      <alignment horizontal="center" vertical="center"/>
    </xf>
    <xf numFmtId="164" fontId="25" fillId="0" borderId="59" xfId="0" applyNumberFormat="1" applyFont="1" applyFill="1" applyBorder="1" applyAlignment="1" applyProtection="1">
      <alignment horizontal="center" vertical="center"/>
    </xf>
    <xf numFmtId="4" fontId="23" fillId="0" borderId="48" xfId="0" applyNumberFormat="1" applyFont="1" applyFill="1" applyBorder="1" applyAlignment="1" applyProtection="1">
      <alignment horizontal="right"/>
    </xf>
    <xf numFmtId="4" fontId="23" fillId="0" borderId="59" xfId="0" applyNumberFormat="1" applyFont="1" applyFill="1" applyBorder="1" applyAlignment="1" applyProtection="1">
      <alignment horizontal="right"/>
    </xf>
    <xf numFmtId="4" fontId="23" fillId="0" borderId="46" xfId="0" applyNumberFormat="1" applyFont="1" applyFill="1" applyBorder="1" applyAlignment="1" applyProtection="1">
      <alignment horizontal="right"/>
    </xf>
    <xf numFmtId="4" fontId="23" fillId="0" borderId="50" xfId="0" applyNumberFormat="1" applyFont="1" applyFill="1" applyBorder="1" applyAlignment="1" applyProtection="1">
      <alignment horizontal="right"/>
    </xf>
    <xf numFmtId="0" fontId="27" fillId="7" borderId="15" xfId="0" applyFont="1" applyFill="1" applyBorder="1" applyAlignment="1" applyProtection="1">
      <alignment horizontal="center" vertical="center"/>
    </xf>
    <xf numFmtId="0" fontId="27" fillId="7" borderId="16" xfId="0" applyFont="1" applyFill="1" applyBorder="1" applyAlignment="1" applyProtection="1">
      <alignment horizontal="center" vertical="center"/>
    </xf>
    <xf numFmtId="0" fontId="27" fillId="7" borderId="17" xfId="0" applyFont="1" applyFill="1" applyBorder="1" applyAlignment="1" applyProtection="1">
      <alignment horizontal="center" vertical="center"/>
    </xf>
    <xf numFmtId="0" fontId="7" fillId="4" borderId="21" xfId="0" applyFont="1" applyFill="1" applyBorder="1" applyAlignment="1" applyProtection="1">
      <alignment horizontal="center" vertical="center"/>
    </xf>
    <xf numFmtId="0" fontId="7" fillId="4" borderId="0" xfId="0" applyFont="1" applyFill="1" applyBorder="1" applyAlignment="1" applyProtection="1">
      <alignment horizontal="center" vertical="center"/>
    </xf>
    <xf numFmtId="4" fontId="7" fillId="4" borderId="0" xfId="0" applyNumberFormat="1" applyFont="1" applyFill="1" applyBorder="1" applyAlignment="1" applyProtection="1">
      <alignment horizontal="right" vertical="center"/>
    </xf>
    <xf numFmtId="0" fontId="26" fillId="0" borderId="0" xfId="0" applyFont="1" applyBorder="1" applyAlignment="1" applyProtection="1">
      <alignment vertical="center"/>
    </xf>
    <xf numFmtId="0" fontId="0" fillId="0" borderId="22" xfId="0" applyBorder="1" applyProtection="1"/>
    <xf numFmtId="4" fontId="7" fillId="7" borderId="19" xfId="0" applyNumberFormat="1" applyFont="1" applyFill="1" applyBorder="1" applyAlignment="1" applyProtection="1">
      <alignment horizontal="right" vertical="center"/>
    </xf>
    <xf numFmtId="0" fontId="7" fillId="7" borderId="19" xfId="0" applyFont="1" applyFill="1" applyBorder="1" applyAlignment="1" applyProtection="1">
      <alignment horizontal="center" vertical="center"/>
    </xf>
    <xf numFmtId="0" fontId="26" fillId="7" borderId="19" xfId="0" applyFont="1" applyFill="1" applyBorder="1" applyAlignment="1" applyProtection="1">
      <alignment vertical="center"/>
    </xf>
    <xf numFmtId="0" fontId="0" fillId="7" borderId="20" xfId="0" applyFill="1" applyBorder="1" applyProtection="1"/>
    <xf numFmtId="4" fontId="7" fillId="7" borderId="0" xfId="0" applyNumberFormat="1" applyFont="1" applyFill="1" applyBorder="1" applyAlignment="1" applyProtection="1">
      <alignment horizontal="right" vertical="center"/>
    </xf>
    <xf numFmtId="0" fontId="26" fillId="7" borderId="0" xfId="0" applyFont="1" applyFill="1" applyBorder="1" applyAlignment="1" applyProtection="1">
      <alignment vertical="center"/>
    </xf>
    <xf numFmtId="0" fontId="0" fillId="7" borderId="22" xfId="0" applyFill="1" applyBorder="1" applyProtection="1"/>
    <xf numFmtId="0" fontId="7" fillId="7" borderId="0" xfId="0" applyFont="1" applyFill="1" applyBorder="1" applyAlignment="1" applyProtection="1">
      <alignment vertical="center"/>
    </xf>
    <xf numFmtId="0" fontId="0" fillId="7" borderId="0" xfId="0" applyFill="1" applyBorder="1" applyProtection="1"/>
    <xf numFmtId="0" fontId="0" fillId="7" borderId="0" xfId="0" applyFill="1" applyBorder="1" applyAlignment="1" applyProtection="1">
      <alignment horizontal="center"/>
    </xf>
    <xf numFmtId="0" fontId="0" fillId="7" borderId="24" xfId="0" applyFill="1" applyBorder="1" applyProtection="1"/>
    <xf numFmtId="0" fontId="33" fillId="7" borderId="24" xfId="0" applyFont="1" applyFill="1" applyBorder="1" applyAlignment="1" applyProtection="1">
      <alignment horizontal="center"/>
    </xf>
    <xf numFmtId="0" fontId="0" fillId="7" borderId="25" xfId="0" applyFill="1" applyBorder="1" applyProtection="1"/>
    <xf numFmtId="0" fontId="17" fillId="0" borderId="21" xfId="1" applyFont="1" applyFill="1" applyBorder="1" applyAlignment="1" applyProtection="1">
      <alignment horizontal="left" vertical="center"/>
    </xf>
    <xf numFmtId="0" fontId="17" fillId="0" borderId="0" xfId="1" applyFont="1" applyFill="1" applyBorder="1" applyAlignment="1" applyProtection="1">
      <alignment vertical="center" wrapText="1"/>
    </xf>
    <xf numFmtId="0" fontId="18" fillId="0" borderId="0" xfId="4" applyFont="1" applyBorder="1" applyAlignment="1" applyProtection="1">
      <alignment horizontal="center" vertical="center" wrapText="1"/>
    </xf>
    <xf numFmtId="0" fontId="17" fillId="0" borderId="22" xfId="1" applyFont="1" applyFill="1" applyBorder="1" applyAlignment="1" applyProtection="1">
      <alignment vertical="center" wrapText="1"/>
    </xf>
    <xf numFmtId="49" fontId="25" fillId="7" borderId="61" xfId="1" applyNumberFormat="1" applyFont="1" applyFill="1" applyBorder="1" applyAlignment="1" applyProtection="1">
      <alignment horizontal="center" vertical="center"/>
    </xf>
    <xf numFmtId="49" fontId="25" fillId="7" borderId="61" xfId="1" applyNumberFormat="1" applyFont="1" applyFill="1" applyBorder="1" applyAlignment="1" applyProtection="1">
      <alignment horizontal="center" vertical="center"/>
    </xf>
    <xf numFmtId="2" fontId="25" fillId="7" borderId="61" xfId="3" applyNumberFormat="1" applyFont="1" applyFill="1" applyBorder="1" applyAlignment="1" applyProtection="1">
      <alignment horizontal="center" vertical="center"/>
    </xf>
    <xf numFmtId="4" fontId="25" fillId="7" borderId="61" xfId="1" applyNumberFormat="1" applyFont="1" applyFill="1" applyBorder="1" applyAlignment="1" applyProtection="1">
      <alignment horizontal="center" vertical="center" wrapText="1"/>
    </xf>
    <xf numFmtId="4" fontId="25" fillId="7" borderId="61" xfId="1" applyNumberFormat="1" applyFont="1" applyFill="1" applyBorder="1" applyAlignment="1" applyProtection="1">
      <alignment horizontal="center" vertical="center"/>
    </xf>
    <xf numFmtId="49" fontId="25" fillId="7" borderId="62" xfId="1" applyNumberFormat="1" applyFont="1" applyFill="1" applyBorder="1" applyAlignment="1" applyProtection="1">
      <alignment horizontal="center" vertical="center"/>
    </xf>
    <xf numFmtId="49" fontId="25" fillId="7" borderId="62" xfId="1" applyNumberFormat="1" applyFont="1" applyFill="1" applyBorder="1" applyAlignment="1" applyProtection="1">
      <alignment horizontal="center" vertical="center"/>
    </xf>
    <xf numFmtId="2" fontId="25" fillId="7" borderId="62" xfId="3" applyNumberFormat="1" applyFont="1" applyFill="1" applyBorder="1" applyAlignment="1" applyProtection="1">
      <alignment horizontal="center" vertical="center"/>
    </xf>
    <xf numFmtId="4" fontId="25" fillId="7" borderId="62" xfId="1" applyNumberFormat="1" applyFont="1" applyFill="1" applyBorder="1" applyAlignment="1" applyProtection="1">
      <alignment horizontal="center" vertical="center" wrapText="1"/>
    </xf>
    <xf numFmtId="4" fontId="25" fillId="7" borderId="62" xfId="1" applyNumberFormat="1" applyFont="1" applyFill="1" applyBorder="1" applyAlignment="1" applyProtection="1">
      <alignment horizontal="center" vertical="center"/>
    </xf>
    <xf numFmtId="49" fontId="19" fillId="0" borderId="21" xfId="1" applyNumberFormat="1" applyFont="1" applyFill="1" applyBorder="1" applyAlignment="1" applyProtection="1">
      <alignment horizontal="center" vertical="center"/>
    </xf>
    <xf numFmtId="49" fontId="19" fillId="0" borderId="0" xfId="1" applyNumberFormat="1" applyFont="1" applyFill="1" applyBorder="1" applyAlignment="1" applyProtection="1">
      <alignment horizontal="center" vertical="center"/>
    </xf>
    <xf numFmtId="2" fontId="19" fillId="0" borderId="0" xfId="3" applyNumberFormat="1" applyFont="1" applyFill="1" applyBorder="1" applyAlignment="1" applyProtection="1">
      <alignment horizontal="center" vertical="center"/>
    </xf>
    <xf numFmtId="4" fontId="19" fillId="0" borderId="0" xfId="1" applyNumberFormat="1" applyFont="1" applyFill="1" applyBorder="1" applyAlignment="1" applyProtection="1">
      <alignment horizontal="center" vertical="center" wrapText="1"/>
    </xf>
    <xf numFmtId="4" fontId="19" fillId="0" borderId="22" xfId="1" applyNumberFormat="1" applyFont="1" applyFill="1" applyBorder="1" applyAlignment="1" applyProtection="1">
      <alignment horizontal="center" vertical="center"/>
    </xf>
    <xf numFmtId="0" fontId="25" fillId="7" borderId="15" xfId="1" applyFont="1" applyFill="1" applyBorder="1" applyAlignment="1" applyProtection="1">
      <alignment horizontal="center" vertical="center"/>
    </xf>
    <xf numFmtId="0" fontId="25" fillId="7" borderId="16" xfId="1" applyFont="1" applyFill="1" applyBorder="1" applyAlignment="1" applyProtection="1">
      <alignment horizontal="center" vertical="center"/>
    </xf>
    <xf numFmtId="0" fontId="25" fillId="7" borderId="16" xfId="1" applyFont="1" applyFill="1" applyBorder="1" applyAlignment="1" applyProtection="1">
      <alignment vertical="center"/>
    </xf>
    <xf numFmtId="2" fontId="23" fillId="7" borderId="16" xfId="3" applyNumberFormat="1" applyFont="1" applyFill="1" applyBorder="1" applyAlignment="1" applyProtection="1">
      <alignment vertical="center"/>
    </xf>
    <xf numFmtId="44" fontId="25" fillId="7" borderId="16" xfId="3" applyNumberFormat="1" applyFont="1" applyFill="1" applyBorder="1" applyAlignment="1" applyProtection="1">
      <alignment vertical="center"/>
    </xf>
    <xf numFmtId="44" fontId="25" fillId="7" borderId="16" xfId="1" applyNumberFormat="1" applyFont="1" applyFill="1" applyBorder="1" applyAlignment="1" applyProtection="1">
      <alignment vertical="center"/>
    </xf>
    <xf numFmtId="44" fontId="25" fillId="7" borderId="17" xfId="1" applyNumberFormat="1" applyFont="1" applyFill="1" applyBorder="1" applyAlignment="1" applyProtection="1">
      <alignment vertical="center"/>
    </xf>
    <xf numFmtId="0" fontId="23" fillId="0" borderId="21" xfId="1" applyFont="1" applyFill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justify" vertical="center"/>
    </xf>
    <xf numFmtId="0" fontId="23" fillId="0" borderId="0" xfId="1" applyFont="1" applyFill="1" applyBorder="1" applyAlignment="1" applyProtection="1">
      <alignment horizontal="center" vertical="center"/>
    </xf>
    <xf numFmtId="2" fontId="23" fillId="0" borderId="0" xfId="1" applyNumberFormat="1" applyFont="1" applyFill="1" applyBorder="1" applyAlignment="1" applyProtection="1">
      <alignment horizontal="center" vertical="center"/>
    </xf>
    <xf numFmtId="2" fontId="23" fillId="0" borderId="0" xfId="3" applyNumberFormat="1" applyFont="1" applyFill="1" applyBorder="1" applyAlignment="1" applyProtection="1">
      <alignment horizontal="center" vertical="center"/>
    </xf>
    <xf numFmtId="44" fontId="23" fillId="0" borderId="0" xfId="3" applyNumberFormat="1" applyFont="1" applyFill="1" applyBorder="1" applyAlignment="1" applyProtection="1">
      <alignment vertical="center"/>
    </xf>
    <xf numFmtId="44" fontId="23" fillId="0" borderId="0" xfId="0" applyNumberFormat="1" applyFont="1" applyBorder="1" applyAlignment="1" applyProtection="1">
      <alignment vertical="center"/>
    </xf>
    <xf numFmtId="44" fontId="23" fillId="0" borderId="22" xfId="0" applyNumberFormat="1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justify" vertical="center" wrapText="1"/>
    </xf>
    <xf numFmtId="0" fontId="25" fillId="0" borderId="21" xfId="1" applyFont="1" applyFill="1" applyBorder="1" applyAlignment="1" applyProtection="1">
      <alignment horizontal="center" vertical="center" wrapText="1"/>
    </xf>
    <xf numFmtId="0" fontId="23" fillId="0" borderId="0" xfId="1" applyFont="1" applyFill="1" applyBorder="1" applyAlignment="1" applyProtection="1">
      <alignment horizontal="justify" vertical="center" wrapText="1"/>
    </xf>
    <xf numFmtId="44" fontId="23" fillId="0" borderId="0" xfId="1" applyNumberFormat="1" applyFont="1" applyFill="1" applyBorder="1" applyAlignment="1" applyProtection="1">
      <alignment vertical="center"/>
    </xf>
    <xf numFmtId="44" fontId="25" fillId="0" borderId="22" xfId="1" applyNumberFormat="1" applyFont="1" applyFill="1" applyBorder="1" applyAlignment="1" applyProtection="1">
      <alignment vertical="center"/>
    </xf>
    <xf numFmtId="0" fontId="25" fillId="7" borderId="16" xfId="1" applyFont="1" applyFill="1" applyBorder="1" applyAlignment="1" applyProtection="1">
      <alignment horizontal="justify" vertical="center"/>
    </xf>
    <xf numFmtId="2" fontId="25" fillId="7" borderId="16" xfId="1" applyNumberFormat="1" applyFont="1" applyFill="1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justify" vertical="center" wrapText="1"/>
    </xf>
    <xf numFmtId="44" fontId="23" fillId="0" borderId="22" xfId="0" applyNumberFormat="1" applyFont="1" applyFill="1" applyBorder="1" applyAlignment="1" applyProtection="1">
      <alignment horizontal="center" vertical="center"/>
    </xf>
    <xf numFmtId="0" fontId="23" fillId="0" borderId="21" xfId="1" applyFont="1" applyFill="1" applyBorder="1" applyAlignment="1" applyProtection="1">
      <alignment horizontal="center" vertical="center" wrapText="1"/>
    </xf>
    <xf numFmtId="2" fontId="23" fillId="0" borderId="0" xfId="1" applyNumberFormat="1" applyFont="1" applyFill="1" applyBorder="1" applyAlignment="1" applyProtection="1">
      <alignment horizontal="center" vertical="center" wrapText="1"/>
    </xf>
    <xf numFmtId="44" fontId="23" fillId="0" borderId="22" xfId="1" applyNumberFormat="1" applyFont="1" applyFill="1" applyBorder="1" applyAlignment="1" applyProtection="1">
      <alignment vertical="center"/>
    </xf>
    <xf numFmtId="0" fontId="23" fillId="0" borderId="0" xfId="1" applyFont="1" applyFill="1" applyBorder="1" applyAlignment="1" applyProtection="1">
      <alignment horizontal="center" vertical="center" wrapText="1"/>
    </xf>
    <xf numFmtId="44" fontId="23" fillId="0" borderId="22" xfId="1" applyNumberFormat="1" applyFont="1" applyFill="1" applyBorder="1" applyAlignment="1" applyProtection="1">
      <alignment vertical="center" wrapText="1"/>
    </xf>
    <xf numFmtId="0" fontId="0" fillId="0" borderId="0" xfId="0" applyBorder="1" applyAlignment="1" applyProtection="1">
      <alignment vertical="center"/>
    </xf>
    <xf numFmtId="44" fontId="23" fillId="7" borderId="16" xfId="3" applyNumberFormat="1" applyFont="1" applyFill="1" applyBorder="1" applyAlignment="1" applyProtection="1">
      <alignment vertical="center"/>
    </xf>
    <xf numFmtId="0" fontId="28" fillId="0" borderId="0" xfId="0" applyFont="1" applyBorder="1" applyAlignment="1" applyProtection="1">
      <alignment horizontal="center" vertical="center"/>
    </xf>
    <xf numFmtId="0" fontId="25" fillId="0" borderId="23" xfId="1" applyFont="1" applyFill="1" applyBorder="1" applyAlignment="1" applyProtection="1">
      <alignment horizontal="center" vertical="center" wrapText="1"/>
    </xf>
    <xf numFmtId="0" fontId="23" fillId="0" borderId="24" xfId="1" applyFont="1" applyFill="1" applyBorder="1" applyAlignment="1" applyProtection="1">
      <alignment horizontal="justify" vertical="center" wrapText="1"/>
    </xf>
    <xf numFmtId="0" fontId="23" fillId="0" borderId="24" xfId="1" applyFont="1" applyFill="1" applyBorder="1" applyAlignment="1" applyProtection="1">
      <alignment horizontal="center" vertical="center"/>
    </xf>
    <xf numFmtId="2" fontId="23" fillId="0" borderId="24" xfId="1" applyNumberFormat="1" applyFont="1" applyFill="1" applyBorder="1" applyAlignment="1" applyProtection="1">
      <alignment horizontal="center" vertical="center"/>
    </xf>
    <xf numFmtId="2" fontId="23" fillId="0" borderId="24" xfId="3" applyNumberFormat="1" applyFont="1" applyFill="1" applyBorder="1" applyAlignment="1" applyProtection="1">
      <alignment horizontal="center" vertical="center"/>
    </xf>
    <xf numFmtId="44" fontId="23" fillId="0" borderId="24" xfId="3" applyNumberFormat="1" applyFont="1" applyFill="1" applyBorder="1" applyAlignment="1" applyProtection="1">
      <alignment vertical="center"/>
    </xf>
    <xf numFmtId="44" fontId="23" fillId="0" borderId="24" xfId="1" applyNumberFormat="1" applyFont="1" applyFill="1" applyBorder="1" applyAlignment="1" applyProtection="1">
      <alignment vertical="center"/>
    </xf>
    <xf numFmtId="44" fontId="25" fillId="0" borderId="25" xfId="1" applyNumberFormat="1" applyFont="1" applyFill="1" applyBorder="1" applyAlignment="1" applyProtection="1">
      <alignment vertical="center"/>
    </xf>
    <xf numFmtId="0" fontId="23" fillId="7" borderId="16" xfId="1" applyFont="1" applyFill="1" applyBorder="1" applyAlignment="1" applyProtection="1">
      <alignment horizontal="center" vertical="center"/>
    </xf>
    <xf numFmtId="2" fontId="23" fillId="7" borderId="16" xfId="3" applyNumberFormat="1" applyFont="1" applyFill="1" applyBorder="1" applyAlignment="1" applyProtection="1">
      <alignment horizontal="center" vertical="center"/>
    </xf>
    <xf numFmtId="44" fontId="23" fillId="7" borderId="16" xfId="3" applyNumberFormat="1" applyFont="1" applyFill="1" applyBorder="1" applyAlignment="1" applyProtection="1">
      <alignment horizontal="center" vertical="center"/>
    </xf>
    <xf numFmtId="44" fontId="23" fillId="7" borderId="17" xfId="0" applyNumberFormat="1" applyFont="1" applyFill="1" applyBorder="1" applyAlignment="1" applyProtection="1">
      <alignment horizontal="center" vertical="center"/>
    </xf>
    <xf numFmtId="0" fontId="23" fillId="0" borderId="0" xfId="1" applyFont="1" applyFill="1" applyBorder="1" applyAlignment="1" applyProtection="1">
      <alignment horizontal="justify" vertical="center"/>
    </xf>
    <xf numFmtId="44" fontId="23" fillId="0" borderId="0" xfId="3" applyNumberFormat="1" applyFont="1" applyFill="1" applyBorder="1" applyAlignment="1" applyProtection="1">
      <alignment horizontal="center" vertical="center"/>
    </xf>
    <xf numFmtId="44" fontId="25" fillId="0" borderId="22" xfId="0" applyNumberFormat="1" applyFont="1" applyFill="1" applyBorder="1" applyAlignment="1" applyProtection="1">
      <alignment horizontal="center" vertical="center"/>
    </xf>
    <xf numFmtId="0" fontId="23" fillId="0" borderId="21" xfId="0" applyFont="1" applyFill="1" applyBorder="1" applyAlignment="1" applyProtection="1">
      <alignment vertical="center"/>
    </xf>
    <xf numFmtId="0" fontId="23" fillId="0" borderId="0" xfId="0" applyFont="1" applyFill="1" applyBorder="1" applyAlignment="1" applyProtection="1">
      <alignment vertical="center"/>
    </xf>
    <xf numFmtId="2" fontId="23" fillId="0" borderId="0" xfId="0" applyNumberFormat="1" applyFont="1" applyFill="1" applyBorder="1" applyAlignment="1" applyProtection="1">
      <alignment vertical="center"/>
    </xf>
    <xf numFmtId="44" fontId="23" fillId="0" borderId="0" xfId="0" applyNumberFormat="1" applyFont="1" applyFill="1" applyBorder="1" applyAlignment="1" applyProtection="1">
      <alignment vertical="center"/>
    </xf>
    <xf numFmtId="44" fontId="25" fillId="0" borderId="22" xfId="0" applyNumberFormat="1" applyFont="1" applyFill="1" applyBorder="1" applyAlignment="1" applyProtection="1">
      <alignment vertical="center"/>
    </xf>
    <xf numFmtId="0" fontId="23" fillId="0" borderId="21" xfId="0" applyFont="1" applyFill="1" applyBorder="1" applyAlignment="1" applyProtection="1">
      <alignment horizontal="center" vertical="center"/>
    </xf>
    <xf numFmtId="165" fontId="26" fillId="0" borderId="0" xfId="2" applyFont="1" applyBorder="1" applyProtection="1"/>
    <xf numFmtId="0" fontId="23" fillId="0" borderId="0" xfId="0" applyFont="1" applyFill="1" applyBorder="1" applyAlignment="1" applyProtection="1">
      <alignment vertical="center" wrapText="1"/>
    </xf>
    <xf numFmtId="0" fontId="24" fillId="4" borderId="18" xfId="0" applyFont="1" applyFill="1" applyBorder="1" applyProtection="1"/>
    <xf numFmtId="0" fontId="24" fillId="4" borderId="19" xfId="0" applyFont="1" applyFill="1" applyBorder="1" applyProtection="1"/>
    <xf numFmtId="44" fontId="24" fillId="4" borderId="20" xfId="0" applyNumberFormat="1" applyFont="1" applyFill="1" applyBorder="1" applyProtection="1"/>
    <xf numFmtId="0" fontId="24" fillId="4" borderId="23" xfId="0" applyFont="1" applyFill="1" applyBorder="1" applyProtection="1"/>
    <xf numFmtId="0" fontId="24" fillId="4" borderId="24" xfId="0" applyFont="1" applyFill="1" applyBorder="1" applyProtection="1"/>
    <xf numFmtId="44" fontId="24" fillId="4" borderId="25" xfId="0" applyNumberFormat="1" applyFont="1" applyFill="1" applyBorder="1" applyProtection="1"/>
    <xf numFmtId="0" fontId="24" fillId="4" borderId="20" xfId="0" applyFont="1" applyFill="1" applyBorder="1" applyProtection="1"/>
    <xf numFmtId="0" fontId="24" fillId="4" borderId="21" xfId="0" applyFont="1" applyFill="1" applyBorder="1" applyProtection="1"/>
    <xf numFmtId="0" fontId="24" fillId="4" borderId="0" xfId="0" applyFont="1" applyFill="1" applyBorder="1" applyProtection="1"/>
    <xf numFmtId="0" fontId="24" fillId="4" borderId="22" xfId="0" applyFont="1" applyFill="1" applyBorder="1" applyProtection="1"/>
    <xf numFmtId="44" fontId="24" fillId="4" borderId="22" xfId="0" applyNumberFormat="1" applyFont="1" applyFill="1" applyBorder="1" applyProtection="1"/>
    <xf numFmtId="0" fontId="0" fillId="4" borderId="21" xfId="0" applyFill="1" applyBorder="1" applyProtection="1"/>
    <xf numFmtId="0" fontId="0" fillId="4" borderId="0" xfId="0" applyFill="1" applyBorder="1" applyProtection="1"/>
    <xf numFmtId="0" fontId="0" fillId="4" borderId="22" xfId="0" applyFill="1" applyBorder="1" applyProtection="1"/>
    <xf numFmtId="0" fontId="19" fillId="4" borderId="22" xfId="1" applyFont="1" applyFill="1" applyBorder="1" applyAlignment="1" applyProtection="1">
      <alignment horizontal="center" vertical="top"/>
    </xf>
    <xf numFmtId="0" fontId="20" fillId="4" borderId="21" xfId="0" applyFont="1" applyFill="1" applyBorder="1" applyAlignment="1" applyProtection="1"/>
    <xf numFmtId="0" fontId="20" fillId="4" borderId="0" xfId="0" applyFont="1" applyFill="1" applyBorder="1" applyAlignment="1" applyProtection="1"/>
    <xf numFmtId="0" fontId="20" fillId="4" borderId="22" xfId="0" applyFont="1" applyFill="1" applyBorder="1" applyAlignment="1" applyProtection="1"/>
    <xf numFmtId="44" fontId="0" fillId="4" borderId="22" xfId="0" applyNumberFormat="1" applyFill="1" applyBorder="1" applyProtection="1"/>
    <xf numFmtId="0" fontId="0" fillId="4" borderId="23" xfId="0" applyFill="1" applyBorder="1" applyProtection="1"/>
    <xf numFmtId="0" fontId="0" fillId="4" borderId="24" xfId="0" applyFill="1" applyBorder="1" applyProtection="1"/>
    <xf numFmtId="0" fontId="0" fillId="4" borderId="25" xfId="0" applyFill="1" applyBorder="1" applyProtection="1"/>
    <xf numFmtId="44" fontId="23" fillId="0" borderId="0" xfId="3" applyNumberFormat="1" applyFont="1" applyFill="1" applyBorder="1" applyAlignment="1" applyProtection="1">
      <alignment horizontal="right" vertical="center"/>
      <protection locked="0"/>
    </xf>
    <xf numFmtId="44" fontId="23" fillId="0" borderId="0" xfId="0" applyNumberFormat="1" applyFont="1" applyFill="1" applyBorder="1" applyAlignment="1" applyProtection="1">
      <alignment vertical="center"/>
      <protection locked="0"/>
    </xf>
    <xf numFmtId="44" fontId="23" fillId="0" borderId="0" xfId="3" applyNumberFormat="1" applyFont="1" applyFill="1" applyBorder="1" applyAlignment="1" applyProtection="1">
      <alignment horizontal="center" vertical="center"/>
      <protection locked="0"/>
    </xf>
    <xf numFmtId="44" fontId="23" fillId="0" borderId="0" xfId="3" applyNumberFormat="1" applyFont="1" applyFill="1" applyBorder="1" applyAlignment="1" applyProtection="1">
      <alignment vertical="center" wrapText="1"/>
      <protection locked="0"/>
    </xf>
    <xf numFmtId="44" fontId="23" fillId="0" borderId="0" xfId="3" applyNumberFormat="1" applyFont="1" applyFill="1" applyBorder="1" applyAlignment="1" applyProtection="1">
      <alignment vertical="center"/>
      <protection locked="0"/>
    </xf>
    <xf numFmtId="0" fontId="30" fillId="4" borderId="22" xfId="0" applyFont="1" applyFill="1" applyBorder="1" applyAlignment="1" applyProtection="1">
      <alignment horizontal="center" vertical="center"/>
      <protection locked="0"/>
    </xf>
    <xf numFmtId="0" fontId="30" fillId="4" borderId="25" xfId="0" applyFont="1" applyFill="1" applyBorder="1" applyAlignment="1" applyProtection="1">
      <alignment horizontal="center" vertical="center"/>
      <protection locked="0"/>
    </xf>
    <xf numFmtId="0" fontId="25" fillId="8" borderId="18" xfId="0" applyFont="1" applyFill="1" applyBorder="1" applyAlignment="1" applyProtection="1">
      <alignment horizontal="left"/>
      <protection locked="0"/>
    </xf>
    <xf numFmtId="0" fontId="25" fillId="8" borderId="21" xfId="0" applyFont="1" applyFill="1" applyBorder="1" applyAlignment="1" applyProtection="1">
      <alignment horizontal="left"/>
      <protection locked="0"/>
    </xf>
    <xf numFmtId="0" fontId="25" fillId="8" borderId="23" xfId="0" applyFont="1" applyFill="1" applyBorder="1" applyAlignment="1" applyProtection="1">
      <alignment horizontal="left"/>
      <protection locked="0"/>
    </xf>
    <xf numFmtId="4" fontId="7" fillId="7" borderId="19" xfId="0" applyNumberFormat="1" applyFont="1" applyFill="1" applyBorder="1" applyAlignment="1" applyProtection="1">
      <alignment horizontal="right" vertical="center"/>
      <protection locked="0"/>
    </xf>
  </cellXfs>
  <cellStyles count="9">
    <cellStyle name="Excel Built-in Excel Built-in Excel Built-in Excel Built-in Excel Built-in Excel Built-in Excel Built-in Separador de milhares 4" xfId="5"/>
    <cellStyle name="Hyperlink" xfId="4" builtinId="8"/>
    <cellStyle name="Normal" xfId="0" builtinId="0"/>
    <cellStyle name="Normal 2" xfId="1"/>
    <cellStyle name="Normal 2 2" xfId="7"/>
    <cellStyle name="Porcentagem" xfId="6" builtinId="5"/>
    <cellStyle name="Separador de milhares" xfId="3" builtinId="3"/>
    <cellStyle name="Separador de milhares 2" xfId="8"/>
    <cellStyle name="Vírgula 2" xfId="2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2"/>
  <sheetViews>
    <sheetView view="pageBreakPreview" topLeftCell="B13" zoomScale="70" zoomScaleSheetLayoutView="70" workbookViewId="0">
      <selection activeCell="E55" sqref="E55"/>
    </sheetView>
  </sheetViews>
  <sheetFormatPr defaultColWidth="16" defaultRowHeight="14.25"/>
  <cols>
    <col min="1" max="1" width="23.28515625" style="4" hidden="1" customWidth="1"/>
    <col min="2" max="2" width="19.7109375" style="4" customWidth="1"/>
    <col min="3" max="3" width="16" style="4"/>
    <col min="4" max="4" width="144.28515625" style="4" customWidth="1"/>
    <col min="5" max="7" width="16" style="4"/>
    <col min="8" max="8" width="17.42578125" style="4" customWidth="1"/>
    <col min="9" max="16384" width="16" style="4"/>
  </cols>
  <sheetData>
    <row r="1" spans="1:12" ht="20.100000000000001" customHeight="1">
      <c r="A1" s="1"/>
      <c r="B1" s="2"/>
      <c r="C1" s="2"/>
      <c r="D1" s="2"/>
      <c r="E1" s="2"/>
      <c r="F1" s="2"/>
      <c r="G1" s="2"/>
      <c r="H1" s="2"/>
      <c r="I1" s="3"/>
    </row>
    <row r="2" spans="1:12" ht="20.100000000000001" customHeight="1">
      <c r="A2" s="238" t="s">
        <v>10</v>
      </c>
      <c r="B2" s="239"/>
      <c r="C2" s="239"/>
      <c r="D2" s="5" t="s">
        <v>21</v>
      </c>
      <c r="E2" s="5"/>
      <c r="F2" s="5"/>
      <c r="G2" s="5"/>
      <c r="H2" s="5"/>
      <c r="I2" s="6"/>
    </row>
    <row r="3" spans="1:12" ht="20.100000000000001" customHeight="1">
      <c r="A3" s="238" t="s">
        <v>22</v>
      </c>
      <c r="B3" s="239"/>
      <c r="C3" s="239"/>
      <c r="D3" s="5" t="s">
        <v>14</v>
      </c>
      <c r="E3" s="5"/>
      <c r="F3" s="5"/>
      <c r="G3" s="5"/>
      <c r="H3" s="5"/>
      <c r="I3" s="6"/>
    </row>
    <row r="4" spans="1:12" ht="20.100000000000001" customHeight="1">
      <c r="A4" s="238" t="s">
        <v>23</v>
      </c>
      <c r="B4" s="239"/>
      <c r="C4" s="239"/>
      <c r="D4" s="5" t="s">
        <v>12</v>
      </c>
      <c r="E4" s="5"/>
      <c r="F4" s="5"/>
      <c r="G4" s="5"/>
      <c r="H4" s="5"/>
      <c r="I4" s="6"/>
    </row>
    <row r="5" spans="1:12" ht="20.100000000000001" customHeight="1">
      <c r="A5" s="238" t="s">
        <v>11</v>
      </c>
      <c r="B5" s="239"/>
      <c r="C5" s="239"/>
      <c r="D5" s="5" t="s">
        <v>20</v>
      </c>
      <c r="E5" s="5"/>
      <c r="F5" s="5"/>
      <c r="G5" s="5"/>
      <c r="H5" s="5"/>
      <c r="I5" s="6"/>
    </row>
    <row r="6" spans="1:12" ht="20.100000000000001" customHeight="1">
      <c r="A6" s="238" t="s">
        <v>24</v>
      </c>
      <c r="B6" s="239"/>
      <c r="C6" s="239"/>
      <c r="D6" s="5" t="s">
        <v>13</v>
      </c>
      <c r="E6" s="5"/>
      <c r="F6" s="5"/>
      <c r="G6" s="5"/>
      <c r="H6" s="5"/>
      <c r="I6" s="6"/>
    </row>
    <row r="7" spans="1:12" ht="20.100000000000001" customHeight="1">
      <c r="A7" s="7"/>
      <c r="B7" s="5"/>
      <c r="C7" s="5"/>
      <c r="D7" s="5"/>
      <c r="E7" s="5"/>
      <c r="F7" s="5"/>
      <c r="G7" s="5"/>
      <c r="H7" s="5"/>
      <c r="I7" s="6"/>
    </row>
    <row r="8" spans="1:12" ht="20.100000000000001" customHeight="1" thickBot="1">
      <c r="A8" s="8"/>
      <c r="B8" s="9"/>
      <c r="C8" s="9"/>
      <c r="D8" s="9"/>
      <c r="E8" s="9"/>
      <c r="F8" s="9"/>
      <c r="G8" s="9"/>
      <c r="H8" s="9"/>
      <c r="I8" s="10"/>
    </row>
    <row r="9" spans="1:12" ht="20.100000000000001" customHeight="1" thickBot="1">
      <c r="A9" s="240" t="s">
        <v>9</v>
      </c>
      <c r="B9" s="241"/>
      <c r="C9" s="241"/>
      <c r="D9" s="241"/>
      <c r="E9" s="241"/>
      <c r="F9" s="241"/>
      <c r="G9" s="241"/>
      <c r="H9" s="241"/>
      <c r="I9" s="242"/>
    </row>
    <row r="10" spans="1:12" ht="20.100000000000001" customHeight="1">
      <c r="A10" s="251" t="s">
        <v>0</v>
      </c>
      <c r="B10" s="252"/>
      <c r="C10" s="252"/>
      <c r="D10" s="253">
        <v>41640</v>
      </c>
      <c r="E10" s="254"/>
      <c r="F10" s="254"/>
      <c r="G10" s="254"/>
      <c r="H10" s="254"/>
      <c r="I10" s="255"/>
    </row>
    <row r="11" spans="1:12" ht="20.100000000000001" customHeight="1">
      <c r="A11" s="256" t="s">
        <v>1</v>
      </c>
      <c r="B11" s="257"/>
      <c r="C11" s="257"/>
      <c r="D11" s="258" t="s">
        <v>19</v>
      </c>
      <c r="E11" s="258"/>
      <c r="F11" s="258"/>
      <c r="G11" s="258"/>
      <c r="H11" s="258"/>
      <c r="I11" s="259"/>
    </row>
    <row r="12" spans="1:12" ht="20.100000000000001" customHeight="1">
      <c r="A12" s="256" t="s">
        <v>2</v>
      </c>
      <c r="B12" s="260"/>
      <c r="C12" s="260"/>
      <c r="D12" s="218">
        <v>0.2</v>
      </c>
      <c r="E12" s="219"/>
      <c r="F12" s="219"/>
      <c r="G12" s="219"/>
      <c r="H12" s="219"/>
      <c r="I12" s="220"/>
    </row>
    <row r="13" spans="1:12" ht="33.75" customHeight="1">
      <c r="A13" s="15" t="s">
        <v>26</v>
      </c>
      <c r="B13" s="16" t="s">
        <v>27</v>
      </c>
      <c r="C13" s="221" t="s">
        <v>25</v>
      </c>
      <c r="D13" s="222"/>
      <c r="E13" s="17" t="s">
        <v>28</v>
      </c>
      <c r="F13" s="17" t="s">
        <v>29</v>
      </c>
      <c r="G13" s="17" t="s">
        <v>30</v>
      </c>
      <c r="H13" s="17" t="s">
        <v>31</v>
      </c>
      <c r="I13" s="18" t="s">
        <v>32</v>
      </c>
      <c r="J13" s="11"/>
      <c r="K13" s="11"/>
      <c r="L13" s="11"/>
    </row>
    <row r="14" spans="1:12" ht="20.100000000000001" customHeight="1">
      <c r="A14" s="22">
        <v>1</v>
      </c>
      <c r="B14" s="223" t="s">
        <v>33</v>
      </c>
      <c r="C14" s="224"/>
      <c r="D14" s="225"/>
      <c r="E14" s="23" t="s">
        <v>3</v>
      </c>
      <c r="F14" s="24"/>
      <c r="G14" s="69"/>
      <c r="H14" s="69"/>
      <c r="I14" s="70"/>
      <c r="J14" s="11"/>
      <c r="K14" s="11"/>
      <c r="L14" s="11"/>
    </row>
    <row r="15" spans="1:12" ht="20.100000000000001" customHeight="1">
      <c r="A15" s="25">
        <v>1.1000000000000001</v>
      </c>
      <c r="B15" s="26" t="s">
        <v>36</v>
      </c>
      <c r="C15" s="226" t="s">
        <v>34</v>
      </c>
      <c r="D15" s="227"/>
      <c r="E15" s="26" t="s">
        <v>28</v>
      </c>
      <c r="F15" s="27">
        <v>6</v>
      </c>
      <c r="G15" s="68">
        <v>12.8</v>
      </c>
      <c r="H15" s="68">
        <f t="shared" ref="H15:H22" si="0">G15*0.2+G15</f>
        <v>15.360000000000001</v>
      </c>
      <c r="I15" s="68">
        <f t="shared" ref="I15:I22" si="1">H15*F15</f>
        <v>92.160000000000011</v>
      </c>
      <c r="J15" s="11"/>
      <c r="K15" s="19"/>
      <c r="L15" s="11"/>
    </row>
    <row r="16" spans="1:12" ht="20.100000000000001" customHeight="1">
      <c r="A16" s="88">
        <v>1.2</v>
      </c>
      <c r="B16" s="89" t="s">
        <v>37</v>
      </c>
      <c r="C16" s="235" t="s">
        <v>107</v>
      </c>
      <c r="D16" s="235"/>
      <c r="E16" s="89" t="s">
        <v>28</v>
      </c>
      <c r="F16" s="90">
        <v>9</v>
      </c>
      <c r="G16" s="91">
        <v>22.58</v>
      </c>
      <c r="H16" s="91">
        <f t="shared" si="0"/>
        <v>27.095999999999997</v>
      </c>
      <c r="I16" s="91">
        <f t="shared" si="1"/>
        <v>243.86399999999998</v>
      </c>
      <c r="J16" s="11"/>
      <c r="K16" s="20"/>
      <c r="L16" s="11"/>
    </row>
    <row r="17" spans="1:12" ht="20.100000000000001" customHeight="1">
      <c r="A17" s="25">
        <v>1.3</v>
      </c>
      <c r="B17" s="26" t="s">
        <v>38</v>
      </c>
      <c r="C17" s="230" t="s">
        <v>39</v>
      </c>
      <c r="D17" s="230"/>
      <c r="E17" s="26" t="s">
        <v>35</v>
      </c>
      <c r="F17" s="27">
        <v>36.700000000000003</v>
      </c>
      <c r="G17" s="68">
        <v>15.88</v>
      </c>
      <c r="H17" s="68">
        <f t="shared" si="0"/>
        <v>19.056000000000001</v>
      </c>
      <c r="I17" s="68">
        <f t="shared" si="1"/>
        <v>699.35520000000008</v>
      </c>
      <c r="J17" s="11"/>
      <c r="K17" s="20"/>
      <c r="L17" s="11"/>
    </row>
    <row r="18" spans="1:12" ht="20.100000000000001" customHeight="1">
      <c r="A18" s="25">
        <v>1.4</v>
      </c>
      <c r="B18" s="26" t="s">
        <v>56</v>
      </c>
      <c r="C18" s="230" t="s">
        <v>69</v>
      </c>
      <c r="D18" s="230"/>
      <c r="E18" s="26" t="s">
        <v>44</v>
      </c>
      <c r="F18" s="27">
        <v>1</v>
      </c>
      <c r="G18" s="68">
        <v>105</v>
      </c>
      <c r="H18" s="68">
        <f t="shared" si="0"/>
        <v>126</v>
      </c>
      <c r="I18" s="68">
        <f t="shared" si="1"/>
        <v>126</v>
      </c>
      <c r="J18" s="11"/>
      <c r="K18" s="20"/>
      <c r="L18" s="11"/>
    </row>
    <row r="19" spans="1:12" ht="20.100000000000001" customHeight="1">
      <c r="A19" s="25">
        <v>1.5</v>
      </c>
      <c r="B19" s="26" t="s">
        <v>57</v>
      </c>
      <c r="C19" s="230" t="s">
        <v>45</v>
      </c>
      <c r="D19" s="230"/>
      <c r="E19" s="26" t="s">
        <v>28</v>
      </c>
      <c r="F19" s="27">
        <v>6</v>
      </c>
      <c r="G19" s="68">
        <v>10.93</v>
      </c>
      <c r="H19" s="68">
        <f t="shared" si="0"/>
        <v>13.116</v>
      </c>
      <c r="I19" s="68">
        <f t="shared" si="1"/>
        <v>78.695999999999998</v>
      </c>
      <c r="J19" s="11"/>
      <c r="K19" s="20"/>
      <c r="L19" s="11"/>
    </row>
    <row r="20" spans="1:12" ht="20.100000000000001" customHeight="1">
      <c r="A20" s="88">
        <v>1.6</v>
      </c>
      <c r="B20" s="89" t="s">
        <v>68</v>
      </c>
      <c r="C20" s="278" t="s">
        <v>70</v>
      </c>
      <c r="D20" s="279"/>
      <c r="E20" s="89" t="s">
        <v>28</v>
      </c>
      <c r="F20" s="90">
        <v>3</v>
      </c>
      <c r="G20" s="91">
        <v>3.64</v>
      </c>
      <c r="H20" s="91">
        <f t="shared" si="0"/>
        <v>4.3680000000000003</v>
      </c>
      <c r="I20" s="91">
        <f>H20*F20</f>
        <v>13.104000000000001</v>
      </c>
      <c r="J20" s="11"/>
      <c r="K20" s="20"/>
      <c r="L20" s="11"/>
    </row>
    <row r="21" spans="1:12" ht="20.100000000000001" customHeight="1">
      <c r="A21" s="25">
        <v>1.7</v>
      </c>
      <c r="B21" s="26" t="s">
        <v>66</v>
      </c>
      <c r="C21" s="236" t="s">
        <v>67</v>
      </c>
      <c r="D21" s="237"/>
      <c r="E21" s="26" t="s">
        <v>28</v>
      </c>
      <c r="F21" s="27">
        <v>1</v>
      </c>
      <c r="G21" s="68">
        <v>27.41</v>
      </c>
      <c r="H21" s="68">
        <f t="shared" si="0"/>
        <v>32.892000000000003</v>
      </c>
      <c r="I21" s="68">
        <f t="shared" si="1"/>
        <v>32.892000000000003</v>
      </c>
      <c r="J21" s="11"/>
      <c r="K21" s="20"/>
      <c r="L21" s="11"/>
    </row>
    <row r="22" spans="1:12" ht="20.100000000000001" customHeight="1">
      <c r="A22" s="25"/>
      <c r="B22" s="26" t="s">
        <v>83</v>
      </c>
      <c r="C22" s="226" t="s">
        <v>82</v>
      </c>
      <c r="D22" s="237"/>
      <c r="E22" s="26" t="s">
        <v>35</v>
      </c>
      <c r="F22" s="27">
        <v>2.94</v>
      </c>
      <c r="G22" s="68">
        <v>59.38</v>
      </c>
      <c r="H22" s="68">
        <f t="shared" si="0"/>
        <v>71.256</v>
      </c>
      <c r="I22" s="68">
        <f t="shared" si="1"/>
        <v>209.49263999999999</v>
      </c>
      <c r="J22" s="11"/>
      <c r="K22" s="20"/>
      <c r="L22" s="11"/>
    </row>
    <row r="23" spans="1:12" ht="20.100000000000001" customHeight="1">
      <c r="A23" s="25">
        <v>1.8</v>
      </c>
      <c r="B23" s="26" t="s">
        <v>80</v>
      </c>
      <c r="C23" s="236" t="s">
        <v>79</v>
      </c>
      <c r="D23" s="237"/>
      <c r="E23" s="26" t="s">
        <v>35</v>
      </c>
      <c r="F23" s="27">
        <v>21.38</v>
      </c>
      <c r="G23" s="68">
        <v>23.75</v>
      </c>
      <c r="H23" s="68">
        <f t="shared" ref="H23" si="2">G23*0.2+G23</f>
        <v>28.5</v>
      </c>
      <c r="I23" s="68">
        <f t="shared" ref="I23" si="3">H23*F23</f>
        <v>609.32999999999993</v>
      </c>
      <c r="J23" s="11"/>
      <c r="K23" s="20"/>
      <c r="L23" s="11"/>
    </row>
    <row r="24" spans="1:12" ht="20.100000000000001" customHeight="1">
      <c r="A24" s="29" t="s">
        <v>41</v>
      </c>
      <c r="B24" s="30"/>
      <c r="C24" s="30"/>
      <c r="D24" s="30"/>
      <c r="E24" s="31"/>
      <c r="F24" s="31"/>
      <c r="G24" s="30"/>
      <c r="H24" s="32"/>
      <c r="I24" s="33">
        <f>SUM(I15:I23)</f>
        <v>2104.8938399999997</v>
      </c>
      <c r="J24" s="11"/>
      <c r="K24" s="12"/>
      <c r="L24" s="11"/>
    </row>
    <row r="25" spans="1:12" ht="20.100000000000001" customHeight="1">
      <c r="A25" s="22">
        <v>2</v>
      </c>
      <c r="B25" s="231" t="s">
        <v>43</v>
      </c>
      <c r="C25" s="232"/>
      <c r="D25" s="233"/>
      <c r="E25" s="34" t="s">
        <v>3</v>
      </c>
      <c r="F25" s="35"/>
      <c r="G25" s="36"/>
      <c r="H25" s="36"/>
      <c r="I25" s="37"/>
      <c r="J25" s="11"/>
      <c r="K25" s="11"/>
      <c r="L25" s="11"/>
    </row>
    <row r="26" spans="1:12" ht="20.100000000000001" customHeight="1">
      <c r="A26" s="25">
        <v>2.1</v>
      </c>
      <c r="B26" s="38" t="s">
        <v>42</v>
      </c>
      <c r="C26" s="234" t="s">
        <v>40</v>
      </c>
      <c r="D26" s="229"/>
      <c r="E26" s="26" t="s">
        <v>35</v>
      </c>
      <c r="F26" s="27">
        <v>36.700000000000003</v>
      </c>
      <c r="G26" s="28">
        <v>34.71</v>
      </c>
      <c r="H26" s="28">
        <f t="shared" ref="H26:H29" si="4">G26*0.2+G26</f>
        <v>41.652000000000001</v>
      </c>
      <c r="I26" s="28">
        <f t="shared" ref="I26:I29" si="5">H26*F26</f>
        <v>1528.6284000000001</v>
      </c>
      <c r="J26" s="11"/>
      <c r="K26" s="11"/>
      <c r="L26" s="11"/>
    </row>
    <row r="27" spans="1:12" ht="20.100000000000001" customHeight="1">
      <c r="A27" s="25">
        <v>2.2000000000000002</v>
      </c>
      <c r="B27" s="38" t="s">
        <v>47</v>
      </c>
      <c r="C27" s="282" t="s">
        <v>46</v>
      </c>
      <c r="D27" s="283"/>
      <c r="E27" s="26" t="s">
        <v>35</v>
      </c>
      <c r="F27" s="27">
        <v>36.700000000000003</v>
      </c>
      <c r="G27" s="28">
        <v>27.59</v>
      </c>
      <c r="H27" s="28">
        <f t="shared" si="4"/>
        <v>33.108000000000004</v>
      </c>
      <c r="I27" s="28">
        <f t="shared" si="5"/>
        <v>1215.0636000000002</v>
      </c>
    </row>
    <row r="28" spans="1:12" ht="20.100000000000001" customHeight="1">
      <c r="A28" s="25">
        <v>2.2999999999999998</v>
      </c>
      <c r="B28" s="38" t="s">
        <v>48</v>
      </c>
      <c r="C28" s="283" t="s">
        <v>49</v>
      </c>
      <c r="D28" s="283"/>
      <c r="E28" s="26" t="s">
        <v>35</v>
      </c>
      <c r="F28" s="27">
        <v>19.13</v>
      </c>
      <c r="G28" s="28">
        <v>12.82</v>
      </c>
      <c r="H28" s="28">
        <f t="shared" si="4"/>
        <v>15.384</v>
      </c>
      <c r="I28" s="28">
        <f t="shared" si="5"/>
        <v>294.29591999999997</v>
      </c>
    </row>
    <row r="29" spans="1:12" ht="20.100000000000001" customHeight="1">
      <c r="A29" s="25">
        <v>2.4</v>
      </c>
      <c r="B29" s="38" t="s">
        <v>51</v>
      </c>
      <c r="C29" s="283" t="s">
        <v>50</v>
      </c>
      <c r="D29" s="283"/>
      <c r="E29" s="26" t="s">
        <v>35</v>
      </c>
      <c r="F29" s="27">
        <v>19.13</v>
      </c>
      <c r="G29" s="28">
        <v>31.86</v>
      </c>
      <c r="H29" s="28">
        <f t="shared" si="4"/>
        <v>38.231999999999999</v>
      </c>
      <c r="I29" s="28">
        <f t="shared" si="5"/>
        <v>731.37815999999998</v>
      </c>
    </row>
    <row r="30" spans="1:12" ht="20.100000000000001" customHeight="1">
      <c r="A30" s="39" t="s">
        <v>75</v>
      </c>
      <c r="B30" s="40"/>
      <c r="C30" s="40"/>
      <c r="D30" s="40"/>
      <c r="E30" s="31"/>
      <c r="F30" s="31"/>
      <c r="G30" s="40"/>
      <c r="H30" s="41"/>
      <c r="I30" s="33">
        <f>SUM(I26:I29)</f>
        <v>3769.3660799999998</v>
      </c>
    </row>
    <row r="31" spans="1:12" ht="20.100000000000001" customHeight="1">
      <c r="A31" s="22">
        <v>3</v>
      </c>
      <c r="B31" s="281" t="s">
        <v>73</v>
      </c>
      <c r="C31" s="281"/>
      <c r="D31" s="281"/>
      <c r="E31" s="34" t="s">
        <v>3</v>
      </c>
      <c r="F31" s="35"/>
      <c r="G31" s="36"/>
      <c r="H31" s="36"/>
      <c r="I31" s="37"/>
    </row>
    <row r="32" spans="1:12" ht="20.100000000000001" customHeight="1">
      <c r="A32" s="25">
        <v>3.1</v>
      </c>
      <c r="B32" s="38" t="s">
        <v>71</v>
      </c>
      <c r="C32" s="283" t="s">
        <v>85</v>
      </c>
      <c r="D32" s="283"/>
      <c r="E32" s="26" t="s">
        <v>58</v>
      </c>
      <c r="F32" s="44">
        <v>50</v>
      </c>
      <c r="G32" s="74">
        <v>40.479999999999997</v>
      </c>
      <c r="H32" s="74">
        <f t="shared" ref="H32:H36" si="6">G32*0.2+G32</f>
        <v>48.575999999999993</v>
      </c>
      <c r="I32" s="74">
        <f t="shared" ref="I32:I36" si="7">H32*F32</f>
        <v>2428.7999999999997</v>
      </c>
    </row>
    <row r="33" spans="1:10" ht="20.100000000000001" customHeight="1">
      <c r="A33" s="25">
        <v>3.2</v>
      </c>
      <c r="B33" s="38" t="s">
        <v>72</v>
      </c>
      <c r="C33" s="228" t="s">
        <v>84</v>
      </c>
      <c r="D33" s="229"/>
      <c r="E33" s="26" t="s">
        <v>58</v>
      </c>
      <c r="F33" s="44">
        <v>11</v>
      </c>
      <c r="G33" s="74">
        <v>27.72</v>
      </c>
      <c r="H33" s="74">
        <f t="shared" si="6"/>
        <v>33.263999999999996</v>
      </c>
      <c r="I33" s="74">
        <f t="shared" si="7"/>
        <v>365.90399999999994</v>
      </c>
    </row>
    <row r="34" spans="1:10" ht="20.100000000000001" customHeight="1">
      <c r="A34" s="25">
        <v>3.3</v>
      </c>
      <c r="B34" s="38" t="s">
        <v>59</v>
      </c>
      <c r="C34" s="228" t="s">
        <v>86</v>
      </c>
      <c r="D34" s="229"/>
      <c r="E34" s="26" t="s">
        <v>28</v>
      </c>
      <c r="F34" s="75">
        <v>4</v>
      </c>
      <c r="G34" s="74">
        <v>29.38</v>
      </c>
      <c r="H34" s="74">
        <f t="shared" si="6"/>
        <v>35.256</v>
      </c>
      <c r="I34" s="74">
        <f t="shared" si="7"/>
        <v>141.024</v>
      </c>
    </row>
    <row r="35" spans="1:10" ht="29.25" customHeight="1">
      <c r="A35" s="25">
        <v>3.4</v>
      </c>
      <c r="B35" s="42" t="s">
        <v>56</v>
      </c>
      <c r="C35" s="276" t="s">
        <v>88</v>
      </c>
      <c r="D35" s="277"/>
      <c r="E35" s="43" t="s">
        <v>28</v>
      </c>
      <c r="F35" s="44">
        <v>6</v>
      </c>
      <c r="G35" s="74">
        <v>242</v>
      </c>
      <c r="H35" s="74">
        <f t="shared" si="6"/>
        <v>290.39999999999998</v>
      </c>
      <c r="I35" s="74">
        <f t="shared" si="7"/>
        <v>1742.3999999999999</v>
      </c>
    </row>
    <row r="36" spans="1:10" ht="20.100000000000001" customHeight="1">
      <c r="A36" s="25">
        <v>3.5</v>
      </c>
      <c r="B36" s="89" t="s">
        <v>56</v>
      </c>
      <c r="C36" s="235" t="s">
        <v>87</v>
      </c>
      <c r="D36" s="235"/>
      <c r="E36" s="89" t="s">
        <v>28</v>
      </c>
      <c r="F36" s="92">
        <v>6</v>
      </c>
      <c r="G36" s="93">
        <v>11.15</v>
      </c>
      <c r="H36" s="93">
        <f t="shared" si="6"/>
        <v>13.38</v>
      </c>
      <c r="I36" s="93">
        <f t="shared" si="7"/>
        <v>80.28</v>
      </c>
    </row>
    <row r="37" spans="1:10" ht="28.5" customHeight="1">
      <c r="A37" s="25">
        <v>3.6</v>
      </c>
      <c r="B37" s="42" t="s">
        <v>81</v>
      </c>
      <c r="C37" s="276" t="s">
        <v>63</v>
      </c>
      <c r="D37" s="277"/>
      <c r="E37" s="43" t="s">
        <v>28</v>
      </c>
      <c r="F37" s="44">
        <v>4</v>
      </c>
      <c r="G37" s="74">
        <v>116.96</v>
      </c>
      <c r="H37" s="74">
        <f t="shared" ref="H37" si="8">G37*0.2+G37</f>
        <v>140.352</v>
      </c>
      <c r="I37" s="74">
        <f t="shared" ref="I37" si="9">H37*F37</f>
        <v>561.40800000000002</v>
      </c>
    </row>
    <row r="38" spans="1:10" ht="20.100000000000001" customHeight="1">
      <c r="A38" s="25"/>
      <c r="B38" s="40"/>
      <c r="C38" s="40"/>
      <c r="D38" s="40"/>
      <c r="E38" s="31"/>
      <c r="F38" s="31"/>
      <c r="G38" s="40"/>
      <c r="H38" s="41"/>
      <c r="I38" s="33">
        <f>SUM(I32:I37)</f>
        <v>5319.8159999999998</v>
      </c>
    </row>
    <row r="39" spans="1:10" ht="20.100000000000001" customHeight="1">
      <c r="A39" s="22">
        <v>4</v>
      </c>
      <c r="B39" s="280" t="s">
        <v>74</v>
      </c>
      <c r="C39" s="281"/>
      <c r="D39" s="281"/>
      <c r="E39" s="34" t="s">
        <v>3</v>
      </c>
      <c r="F39" s="35"/>
      <c r="G39" s="36"/>
      <c r="H39" s="36"/>
      <c r="I39" s="37"/>
    </row>
    <row r="40" spans="1:10" ht="20.100000000000001" customHeight="1">
      <c r="A40" s="84">
        <v>4.0999999999999996</v>
      </c>
      <c r="B40" s="99" t="s">
        <v>77</v>
      </c>
      <c r="C40" s="285" t="s">
        <v>53</v>
      </c>
      <c r="D40" s="286"/>
      <c r="E40" s="95" t="s">
        <v>58</v>
      </c>
      <c r="F40" s="96">
        <v>18</v>
      </c>
      <c r="G40" s="97">
        <v>28.9</v>
      </c>
      <c r="H40" s="97">
        <f>G40*0.2+G40</f>
        <v>34.68</v>
      </c>
      <c r="I40" s="97">
        <f>H40*F40</f>
        <v>624.24</v>
      </c>
      <c r="J40" s="4" t="s">
        <v>96</v>
      </c>
    </row>
    <row r="41" spans="1:10" ht="20.100000000000001" customHeight="1">
      <c r="A41" s="85">
        <v>4.2</v>
      </c>
      <c r="B41" s="95" t="s">
        <v>78</v>
      </c>
      <c r="C41" s="284" t="s">
        <v>52</v>
      </c>
      <c r="D41" s="284"/>
      <c r="E41" s="95" t="s">
        <v>28</v>
      </c>
      <c r="F41" s="96">
        <v>6</v>
      </c>
      <c r="G41" s="97">
        <v>186.26</v>
      </c>
      <c r="H41" s="97">
        <f>G41*0.2+G41</f>
        <v>223.512</v>
      </c>
      <c r="I41" s="97">
        <f>H41*F41</f>
        <v>1341.0720000000001</v>
      </c>
    </row>
    <row r="42" spans="1:10" ht="20.100000000000001" customHeight="1">
      <c r="A42" s="85">
        <v>4.5</v>
      </c>
      <c r="B42" s="95" t="s">
        <v>95</v>
      </c>
      <c r="C42" s="284" t="s">
        <v>94</v>
      </c>
      <c r="D42" s="284"/>
      <c r="E42" s="95" t="s">
        <v>28</v>
      </c>
      <c r="F42" s="96">
        <v>2</v>
      </c>
      <c r="G42" s="97">
        <v>616.23</v>
      </c>
      <c r="H42" s="97">
        <f>G42*0.2+G42</f>
        <v>739.476</v>
      </c>
      <c r="I42" s="97">
        <f>H42*F42</f>
        <v>1478.952</v>
      </c>
    </row>
    <row r="43" spans="1:10" ht="20.100000000000001" customHeight="1">
      <c r="A43" s="85">
        <v>4.7</v>
      </c>
      <c r="B43" s="95" t="s">
        <v>93</v>
      </c>
      <c r="C43" s="284" t="s">
        <v>90</v>
      </c>
      <c r="D43" s="284"/>
      <c r="E43" s="95" t="s">
        <v>28</v>
      </c>
      <c r="F43" s="96">
        <v>2</v>
      </c>
      <c r="G43" s="97">
        <v>34.07</v>
      </c>
      <c r="H43" s="97">
        <f>G43*0.2+G43</f>
        <v>40.884</v>
      </c>
      <c r="I43" s="97">
        <f>H43*F43</f>
        <v>81.768000000000001</v>
      </c>
    </row>
    <row r="44" spans="1:10" ht="20.100000000000001" customHeight="1">
      <c r="A44" s="94"/>
      <c r="B44" s="98" t="s">
        <v>91</v>
      </c>
      <c r="C44" s="261" t="s">
        <v>89</v>
      </c>
      <c r="D44" s="261"/>
      <c r="E44" s="95" t="s">
        <v>28</v>
      </c>
      <c r="F44" s="96">
        <v>2</v>
      </c>
      <c r="G44" s="97">
        <v>60.52</v>
      </c>
      <c r="H44" s="97">
        <f>G44*0.2+G44</f>
        <v>72.624000000000009</v>
      </c>
      <c r="I44" s="97">
        <f>H44*F44</f>
        <v>145.24800000000002</v>
      </c>
    </row>
    <row r="45" spans="1:10" ht="20.100000000000001" customHeight="1">
      <c r="A45" s="85">
        <v>4.5999999999999996</v>
      </c>
      <c r="B45" s="95" t="s">
        <v>92</v>
      </c>
      <c r="C45" s="273" t="s">
        <v>76</v>
      </c>
      <c r="D45" s="274"/>
      <c r="E45" s="95" t="s">
        <v>58</v>
      </c>
      <c r="F45" s="96">
        <v>32</v>
      </c>
      <c r="G45" s="97">
        <v>14.64</v>
      </c>
      <c r="H45" s="97">
        <f t="shared" ref="H45" si="10">G45*0.2+G45</f>
        <v>17.568000000000001</v>
      </c>
      <c r="I45" s="97">
        <f t="shared" ref="I45" si="11">H45*F45</f>
        <v>562.17600000000004</v>
      </c>
    </row>
    <row r="46" spans="1:10" ht="20.100000000000001" customHeight="1">
      <c r="A46" s="45" t="s">
        <v>4</v>
      </c>
      <c r="B46" s="46"/>
      <c r="C46" s="46"/>
      <c r="D46" s="46"/>
      <c r="E46" s="47"/>
      <c r="F46" s="47"/>
      <c r="G46" s="46"/>
      <c r="H46" s="48"/>
      <c r="I46" s="33">
        <f>SUM(I40:I45)</f>
        <v>4233.4560000000001</v>
      </c>
    </row>
    <row r="47" spans="1:10" ht="20.100000000000001" customHeight="1">
      <c r="A47" s="49">
        <v>4</v>
      </c>
      <c r="B47" s="287" t="s">
        <v>7</v>
      </c>
      <c r="C47" s="287"/>
      <c r="D47" s="287"/>
      <c r="E47" s="50" t="s">
        <v>3</v>
      </c>
      <c r="F47" s="35"/>
      <c r="G47" s="36"/>
      <c r="H47" s="36"/>
      <c r="I47" s="37"/>
    </row>
    <row r="48" spans="1:10" ht="20.100000000000001" customHeight="1">
      <c r="A48" s="59" t="s">
        <v>64</v>
      </c>
      <c r="B48" s="51" t="s">
        <v>54</v>
      </c>
      <c r="C48" s="275" t="s">
        <v>108</v>
      </c>
      <c r="D48" s="275"/>
      <c r="E48" s="52" t="s">
        <v>35</v>
      </c>
      <c r="F48" s="38">
        <v>141.71</v>
      </c>
      <c r="G48" s="28">
        <v>9.17</v>
      </c>
      <c r="H48" s="28">
        <f t="shared" ref="H48" si="12">G48*0.2+G48</f>
        <v>11.004</v>
      </c>
      <c r="I48" s="28">
        <f t="shared" ref="I48" si="13">H48*F48</f>
        <v>1559.3768400000001</v>
      </c>
    </row>
    <row r="49" spans="1:9" ht="20.100000000000001" customHeight="1">
      <c r="A49" s="53" t="s">
        <v>65</v>
      </c>
      <c r="B49" s="51" t="s">
        <v>62</v>
      </c>
      <c r="C49" s="275" t="s">
        <v>61</v>
      </c>
      <c r="D49" s="275"/>
      <c r="E49" s="52" t="s">
        <v>35</v>
      </c>
      <c r="F49" s="38" t="s">
        <v>5</v>
      </c>
      <c r="G49" s="28">
        <v>10</v>
      </c>
      <c r="H49" s="28">
        <f t="shared" ref="H49" si="14">G49*0.2+G49</f>
        <v>12</v>
      </c>
      <c r="I49" s="28">
        <f t="shared" ref="I49" si="15">H49*F49</f>
        <v>360</v>
      </c>
    </row>
    <row r="50" spans="1:9" ht="20.100000000000001" customHeight="1">
      <c r="A50" s="54" t="s">
        <v>6</v>
      </c>
      <c r="B50" s="55"/>
      <c r="C50" s="55"/>
      <c r="D50" s="55"/>
      <c r="E50" s="56"/>
      <c r="F50" s="56"/>
      <c r="G50" s="55"/>
      <c r="H50" s="57"/>
      <c r="I50" s="33">
        <f>SUM(I49:I49)</f>
        <v>360</v>
      </c>
    </row>
    <row r="51" spans="1:9" ht="20.100000000000001" customHeight="1">
      <c r="A51" s="58">
        <v>5</v>
      </c>
      <c r="B51" s="245" t="s">
        <v>55</v>
      </c>
      <c r="C51" s="246"/>
      <c r="D51" s="247"/>
      <c r="E51" s="34" t="s">
        <v>3</v>
      </c>
      <c r="F51" s="35"/>
      <c r="G51" s="36"/>
      <c r="H51" s="36"/>
      <c r="I51" s="37"/>
    </row>
    <row r="52" spans="1:9" ht="20.100000000000001" customHeight="1">
      <c r="A52" s="104"/>
      <c r="B52" s="105"/>
      <c r="C52" s="71"/>
      <c r="D52" s="71"/>
      <c r="E52" s="101"/>
      <c r="F52" s="101"/>
      <c r="G52" s="102"/>
      <c r="H52" s="102"/>
      <c r="I52" s="102"/>
    </row>
    <row r="53" spans="1:9" ht="20.100000000000001" customHeight="1">
      <c r="A53" s="76">
        <v>5.0999999999999996</v>
      </c>
      <c r="B53" s="77"/>
      <c r="C53" s="293" t="s">
        <v>60</v>
      </c>
      <c r="D53" s="294"/>
      <c r="E53" s="78" t="s">
        <v>35</v>
      </c>
      <c r="F53" s="79">
        <v>7</v>
      </c>
      <c r="G53" s="80">
        <v>17.79</v>
      </c>
      <c r="H53" s="80">
        <f>G53*0.2+G53</f>
        <v>21.347999999999999</v>
      </c>
      <c r="I53" s="80">
        <f>H53*F53</f>
        <v>149.43599999999998</v>
      </c>
    </row>
    <row r="54" spans="1:9" ht="20.100000000000001" customHeight="1">
      <c r="A54" s="81" t="s">
        <v>8</v>
      </c>
      <c r="B54" s="81"/>
      <c r="C54" s="288"/>
      <c r="D54" s="288"/>
      <c r="E54" s="81"/>
      <c r="F54" s="82"/>
      <c r="G54" s="81"/>
      <c r="H54" s="81"/>
      <c r="I54" s="83"/>
    </row>
    <row r="55" spans="1:9" ht="20.100000000000001" customHeight="1">
      <c r="A55" s="86"/>
      <c r="B55" s="245" t="s">
        <v>102</v>
      </c>
      <c r="C55" s="246"/>
      <c r="D55" s="247"/>
      <c r="E55" s="34" t="s">
        <v>3</v>
      </c>
      <c r="F55" s="35"/>
      <c r="G55" s="36"/>
      <c r="H55" s="36"/>
      <c r="I55" s="37"/>
    </row>
    <row r="56" spans="1:9" ht="20.100000000000001" customHeight="1">
      <c r="A56" s="60"/>
      <c r="B56" s="109" t="s">
        <v>103</v>
      </c>
      <c r="C56" s="291" t="s">
        <v>97</v>
      </c>
      <c r="D56" s="292"/>
      <c r="E56" s="110" t="s">
        <v>35</v>
      </c>
      <c r="F56" s="111">
        <v>3.88</v>
      </c>
      <c r="G56" s="112">
        <v>39.08</v>
      </c>
      <c r="H56" s="112">
        <f>G56*0.2+G56</f>
        <v>46.896000000000001</v>
      </c>
      <c r="I56" s="112">
        <f>H56*F56</f>
        <v>181.95648</v>
      </c>
    </row>
    <row r="57" spans="1:9" ht="20.100000000000001" customHeight="1">
      <c r="A57" s="60"/>
      <c r="B57" s="109" t="s">
        <v>99</v>
      </c>
      <c r="C57" s="296" t="s">
        <v>98</v>
      </c>
      <c r="D57" s="297"/>
      <c r="E57" s="110" t="s">
        <v>35</v>
      </c>
      <c r="F57" s="111">
        <v>3.88</v>
      </c>
      <c r="G57" s="112">
        <v>16.190000000000001</v>
      </c>
      <c r="H57" s="112">
        <f>G57*0.2+G57</f>
        <v>19.428000000000001</v>
      </c>
      <c r="I57" s="112">
        <f>H57*F57</f>
        <v>75.38064</v>
      </c>
    </row>
    <row r="58" spans="1:9" ht="20.100000000000001" customHeight="1">
      <c r="A58" s="60"/>
      <c r="B58" s="107" t="s">
        <v>101</v>
      </c>
      <c r="C58" s="298" t="s">
        <v>100</v>
      </c>
      <c r="D58" s="298"/>
      <c r="E58" s="107" t="s">
        <v>35</v>
      </c>
      <c r="F58" s="107">
        <v>3.88</v>
      </c>
      <c r="G58" s="113">
        <v>3.8</v>
      </c>
      <c r="H58" s="113">
        <f>G58*0.2+G58</f>
        <v>4.5599999999999996</v>
      </c>
      <c r="I58" s="113">
        <f>H58*F58</f>
        <v>17.692799999999998</v>
      </c>
    </row>
    <row r="59" spans="1:9" ht="20.100000000000001" customHeight="1">
      <c r="A59" s="60"/>
      <c r="B59" s="81"/>
      <c r="C59" s="289"/>
      <c r="D59" s="290"/>
      <c r="E59" s="82"/>
      <c r="F59" s="82"/>
      <c r="G59" s="81"/>
      <c r="H59" s="81"/>
      <c r="I59" s="83">
        <f>SUM(I56:I58)</f>
        <v>275.02992</v>
      </c>
    </row>
    <row r="60" spans="1:9" ht="20.100000000000001" customHeight="1">
      <c r="A60" s="60"/>
      <c r="B60" s="245" t="s">
        <v>104</v>
      </c>
      <c r="C60" s="246"/>
      <c r="D60" s="247"/>
      <c r="E60" s="100" t="s">
        <v>3</v>
      </c>
      <c r="F60" s="101"/>
      <c r="G60" s="102"/>
      <c r="H60" s="102"/>
      <c r="I60" s="103"/>
    </row>
    <row r="61" spans="1:9" ht="20.100000000000001" customHeight="1">
      <c r="A61" s="60"/>
      <c r="B61" s="106" t="s">
        <v>105</v>
      </c>
      <c r="C61" s="295" t="s">
        <v>106</v>
      </c>
      <c r="D61" s="274"/>
      <c r="E61" s="106" t="s">
        <v>35</v>
      </c>
      <c r="F61" s="107">
        <v>21.38</v>
      </c>
      <c r="G61" s="108">
        <v>50</v>
      </c>
      <c r="H61" s="108">
        <f>G61*0.2+G61</f>
        <v>60</v>
      </c>
      <c r="I61" s="108">
        <f>H61*F61</f>
        <v>1282.8</v>
      </c>
    </row>
    <row r="62" spans="1:9" ht="20.100000000000001" customHeight="1">
      <c r="A62" s="60"/>
      <c r="B62" s="81"/>
      <c r="C62" s="289"/>
      <c r="D62" s="290"/>
      <c r="E62" s="82"/>
      <c r="F62" s="82"/>
      <c r="G62" s="81"/>
      <c r="H62" s="81"/>
      <c r="I62" s="83">
        <f>SUM(I61)</f>
        <v>1282.8</v>
      </c>
    </row>
    <row r="63" spans="1:9" ht="20.100000000000001" customHeight="1">
      <c r="A63" s="60"/>
      <c r="B63" s="60"/>
      <c r="C63" s="243"/>
      <c r="D63" s="243"/>
      <c r="E63" s="60"/>
      <c r="F63" s="60"/>
      <c r="G63" s="60"/>
      <c r="H63" s="60"/>
      <c r="I63" s="114"/>
    </row>
    <row r="64" spans="1:9" ht="20.100000000000001" customHeight="1">
      <c r="A64" s="60"/>
      <c r="B64" s="60"/>
      <c r="C64" s="61"/>
      <c r="D64" s="61"/>
      <c r="E64" s="60"/>
      <c r="F64" s="60"/>
      <c r="G64" s="60"/>
      <c r="H64" s="60"/>
      <c r="I64" s="62"/>
    </row>
    <row r="65" spans="1:10" ht="20.100000000000001" customHeight="1">
      <c r="A65" s="60"/>
      <c r="B65" s="60"/>
      <c r="C65" s="61"/>
      <c r="D65" s="61"/>
      <c r="E65" s="60"/>
      <c r="F65" s="60"/>
      <c r="G65" s="60"/>
      <c r="H65" s="60"/>
      <c r="I65" s="62"/>
    </row>
    <row r="66" spans="1:10" ht="20.100000000000001" customHeight="1">
      <c r="A66" s="60"/>
      <c r="B66" s="60"/>
      <c r="C66" s="61"/>
      <c r="D66" s="61"/>
      <c r="E66" s="60"/>
      <c r="F66" s="60"/>
      <c r="G66" s="60"/>
      <c r="H66" s="60"/>
      <c r="I66" s="62"/>
    </row>
    <row r="67" spans="1:10" ht="20.100000000000001" customHeight="1">
      <c r="A67" s="60"/>
      <c r="B67" s="60"/>
      <c r="C67" s="61"/>
      <c r="D67" s="61"/>
      <c r="E67" s="60"/>
      <c r="F67" s="60"/>
      <c r="G67" s="60"/>
      <c r="H67" s="60"/>
      <c r="I67" s="62"/>
    </row>
    <row r="68" spans="1:10" ht="20.100000000000001" customHeight="1">
      <c r="A68" s="249"/>
      <c r="B68" s="249"/>
      <c r="C68" s="249"/>
      <c r="D68" s="249"/>
      <c r="E68" s="249"/>
      <c r="F68" s="249"/>
      <c r="G68" s="249"/>
      <c r="H68" s="249"/>
      <c r="I68" s="63"/>
    </row>
    <row r="69" spans="1:10" ht="20.100000000000001" customHeight="1">
      <c r="A69" s="72"/>
      <c r="B69" s="64"/>
      <c r="C69" s="250"/>
      <c r="D69" s="250"/>
      <c r="E69" s="248"/>
      <c r="F69" s="248"/>
      <c r="G69" s="248"/>
      <c r="H69" s="248"/>
      <c r="I69" s="248"/>
    </row>
    <row r="70" spans="1:10" ht="20.100000000000001" customHeight="1">
      <c r="A70" s="65"/>
      <c r="B70" s="65"/>
      <c r="C70" s="271"/>
      <c r="D70" s="271"/>
      <c r="E70" s="65"/>
      <c r="F70" s="65"/>
      <c r="G70" s="66"/>
      <c r="H70" s="66"/>
      <c r="I70" s="66"/>
    </row>
    <row r="71" spans="1:10" ht="20.100000000000001" customHeight="1">
      <c r="A71" s="65"/>
      <c r="B71" s="65"/>
      <c r="C71" s="271"/>
      <c r="D71" s="271"/>
      <c r="E71" s="65"/>
      <c r="F71" s="65"/>
      <c r="G71" s="66"/>
      <c r="H71" s="66"/>
      <c r="I71" s="66"/>
    </row>
    <row r="72" spans="1:10" ht="20.100000000000001" customHeight="1">
      <c r="A72" s="65"/>
      <c r="B72" s="65"/>
      <c r="C72" s="271"/>
      <c r="D72" s="271"/>
      <c r="E72" s="65"/>
      <c r="F72" s="65"/>
      <c r="G72" s="67"/>
      <c r="H72" s="66"/>
      <c r="I72" s="66"/>
    </row>
    <row r="73" spans="1:10" ht="20.100000000000001" customHeight="1">
      <c r="A73" s="65"/>
      <c r="B73" s="65"/>
      <c r="C73" s="271"/>
      <c r="D73" s="271"/>
      <c r="E73" s="65"/>
      <c r="F73" s="65"/>
      <c r="G73" s="66"/>
      <c r="H73" s="66"/>
      <c r="I73" s="66"/>
    </row>
    <row r="74" spans="1:10" ht="20.100000000000001" customHeight="1">
      <c r="A74" s="65"/>
      <c r="B74" s="65"/>
      <c r="C74" s="271"/>
      <c r="D74" s="271"/>
      <c r="E74" s="65"/>
      <c r="F74" s="65"/>
      <c r="G74" s="66"/>
      <c r="H74" s="66"/>
      <c r="I74" s="66"/>
    </row>
    <row r="75" spans="1:10" ht="20.100000000000001" customHeight="1">
      <c r="A75" s="249"/>
      <c r="B75" s="249"/>
      <c r="C75" s="249"/>
      <c r="D75" s="249"/>
      <c r="E75" s="249"/>
      <c r="F75" s="249"/>
      <c r="G75" s="249"/>
      <c r="H75" s="249"/>
      <c r="I75" s="63"/>
    </row>
    <row r="76" spans="1:10" ht="20.100000000000001" customHeight="1">
      <c r="A76" s="72"/>
      <c r="B76" s="244"/>
      <c r="C76" s="244"/>
      <c r="D76" s="244"/>
      <c r="E76" s="248"/>
      <c r="F76" s="248"/>
      <c r="G76" s="248"/>
      <c r="H76" s="248"/>
      <c r="I76" s="248"/>
    </row>
    <row r="77" spans="1:10" ht="20.100000000000001" customHeight="1">
      <c r="A77" s="60"/>
      <c r="B77" s="73"/>
      <c r="C77" s="243"/>
      <c r="D77" s="243"/>
      <c r="E77" s="73"/>
      <c r="F77" s="73"/>
      <c r="G77" s="73"/>
      <c r="H77" s="60"/>
      <c r="I77" s="62"/>
    </row>
    <row r="78" spans="1:10" ht="20.100000000000001" customHeight="1">
      <c r="A78" s="249"/>
      <c r="B78" s="249"/>
      <c r="C78" s="249"/>
      <c r="D78" s="249"/>
      <c r="E78" s="249"/>
      <c r="F78" s="249"/>
      <c r="G78" s="249"/>
      <c r="H78" s="249"/>
      <c r="I78" s="63"/>
      <c r="J78" s="11"/>
    </row>
    <row r="79" spans="1:10" ht="20.100000000000001" customHeight="1">
      <c r="A79" s="272"/>
      <c r="B79" s="272"/>
      <c r="C79" s="272"/>
      <c r="D79" s="272"/>
      <c r="E79" s="272"/>
      <c r="F79" s="272"/>
      <c r="G79" s="272"/>
      <c r="H79" s="272"/>
      <c r="I79" s="87">
        <f>I78+I75+I68+I54+I50+I46+I30+I24</f>
        <v>10467.715919999999</v>
      </c>
      <c r="J79" s="21"/>
    </row>
    <row r="80" spans="1:10" ht="20.100000000000001" customHeight="1">
      <c r="A80" s="13"/>
      <c r="B80" s="11"/>
      <c r="C80" s="11"/>
      <c r="D80" s="11"/>
      <c r="E80" s="11"/>
      <c r="F80" s="11"/>
      <c r="G80" s="11"/>
      <c r="H80" s="11"/>
      <c r="I80" s="14"/>
    </row>
    <row r="81" spans="1:10" ht="20.100000000000001" customHeight="1">
      <c r="A81" s="13"/>
      <c r="B81" s="11"/>
      <c r="C81" s="11"/>
      <c r="D81" s="11"/>
      <c r="E81" s="11"/>
      <c r="F81" s="11"/>
      <c r="G81" s="11"/>
      <c r="H81" s="11"/>
      <c r="I81" s="14"/>
    </row>
    <row r="82" spans="1:10" ht="20.100000000000001" customHeight="1">
      <c r="A82" s="268" t="s">
        <v>18</v>
      </c>
      <c r="B82" s="269"/>
      <c r="C82" s="269"/>
      <c r="D82" s="269"/>
      <c r="E82" s="269"/>
      <c r="F82" s="269"/>
      <c r="G82" s="269"/>
      <c r="H82" s="269"/>
      <c r="I82" s="270"/>
    </row>
    <row r="83" spans="1:10" ht="20.100000000000001" customHeight="1">
      <c r="A83" s="13"/>
      <c r="B83" s="11"/>
      <c r="C83" s="11"/>
      <c r="D83" s="11"/>
      <c r="E83" s="11"/>
      <c r="F83" s="11"/>
      <c r="G83" s="11"/>
      <c r="H83" s="11"/>
      <c r="I83" s="14"/>
    </row>
    <row r="84" spans="1:10" ht="20.100000000000001" customHeight="1">
      <c r="A84" s="13"/>
      <c r="B84" s="11"/>
      <c r="C84" s="11"/>
      <c r="D84" s="11"/>
      <c r="E84" s="11"/>
      <c r="F84" s="11"/>
      <c r="G84" s="11"/>
      <c r="H84" s="11"/>
      <c r="I84" s="14"/>
    </row>
    <row r="85" spans="1:10" ht="20.100000000000001" customHeight="1">
      <c r="A85" s="13"/>
      <c r="B85" s="11"/>
      <c r="C85" s="11"/>
      <c r="D85" s="11"/>
      <c r="E85" s="11"/>
      <c r="F85" s="11"/>
      <c r="G85" s="11"/>
      <c r="H85" s="11"/>
      <c r="I85" s="14"/>
    </row>
    <row r="86" spans="1:10" ht="20.100000000000001" customHeight="1">
      <c r="A86" s="262" t="s">
        <v>17</v>
      </c>
      <c r="B86" s="263"/>
      <c r="C86" s="263"/>
      <c r="D86" s="263"/>
      <c r="E86" s="263"/>
      <c r="F86" s="263"/>
      <c r="G86" s="263"/>
      <c r="H86" s="263"/>
      <c r="I86" s="264"/>
    </row>
    <row r="87" spans="1:10" ht="20.100000000000001" customHeight="1">
      <c r="A87" s="262" t="s">
        <v>15</v>
      </c>
      <c r="B87" s="263"/>
      <c r="C87" s="263"/>
      <c r="D87" s="263"/>
      <c r="E87" s="263"/>
      <c r="F87" s="263"/>
      <c r="G87" s="263"/>
      <c r="H87" s="263"/>
      <c r="I87" s="264"/>
    </row>
    <row r="88" spans="1:10" ht="20.100000000000001" customHeight="1" thickBot="1">
      <c r="A88" s="265" t="s">
        <v>16</v>
      </c>
      <c r="B88" s="266"/>
      <c r="C88" s="266"/>
      <c r="D88" s="266"/>
      <c r="E88" s="266"/>
      <c r="F88" s="266"/>
      <c r="G88" s="266"/>
      <c r="H88" s="266"/>
      <c r="I88" s="267"/>
    </row>
    <row r="89" spans="1:10" ht="20.100000000000001" customHeight="1">
      <c r="A89" s="11"/>
      <c r="B89" s="11"/>
      <c r="C89" s="11"/>
      <c r="D89" s="11"/>
      <c r="E89" s="11"/>
      <c r="F89" s="11"/>
      <c r="G89" s="11"/>
      <c r="H89" s="11"/>
      <c r="I89" s="11"/>
      <c r="J89" s="11"/>
    </row>
    <row r="90" spans="1:10" ht="20.100000000000001" customHeight="1">
      <c r="A90" s="11"/>
      <c r="B90" s="11"/>
      <c r="C90" s="11"/>
      <c r="D90" s="11"/>
      <c r="E90" s="11"/>
      <c r="F90" s="11"/>
      <c r="G90" s="11"/>
      <c r="H90" s="11"/>
      <c r="I90" s="11"/>
      <c r="J90" s="11"/>
    </row>
    <row r="91" spans="1:10" ht="20.100000000000001" customHeight="1">
      <c r="A91" s="11"/>
      <c r="B91" s="11"/>
      <c r="C91" s="11"/>
      <c r="D91" s="11"/>
      <c r="E91" s="11"/>
      <c r="F91" s="11"/>
      <c r="G91" s="11"/>
      <c r="H91" s="11"/>
      <c r="I91" s="11"/>
      <c r="J91" s="11"/>
    </row>
    <row r="92" spans="1:10" ht="20.100000000000001" customHeight="1"/>
  </sheetData>
  <mergeCells count="75">
    <mergeCell ref="C53:D53"/>
    <mergeCell ref="B60:D60"/>
    <mergeCell ref="C62:D62"/>
    <mergeCell ref="C61:D61"/>
    <mergeCell ref="C57:D57"/>
    <mergeCell ref="C58:D58"/>
    <mergeCell ref="C63:D63"/>
    <mergeCell ref="C27:D27"/>
    <mergeCell ref="C28:D28"/>
    <mergeCell ref="C29:D29"/>
    <mergeCell ref="B31:D31"/>
    <mergeCell ref="C32:D32"/>
    <mergeCell ref="C36:D36"/>
    <mergeCell ref="C41:D41"/>
    <mergeCell ref="C40:D40"/>
    <mergeCell ref="C42:D42"/>
    <mergeCell ref="C43:D43"/>
    <mergeCell ref="B47:D47"/>
    <mergeCell ref="C49:D49"/>
    <mergeCell ref="C54:D54"/>
    <mergeCell ref="C59:D59"/>
    <mergeCell ref="C56:D56"/>
    <mergeCell ref="C45:D45"/>
    <mergeCell ref="C48:D48"/>
    <mergeCell ref="C37:D37"/>
    <mergeCell ref="C20:D20"/>
    <mergeCell ref="C21:D21"/>
    <mergeCell ref="C22:D22"/>
    <mergeCell ref="C34:D34"/>
    <mergeCell ref="C35:D35"/>
    <mergeCell ref="B39:D39"/>
    <mergeCell ref="A87:I87"/>
    <mergeCell ref="A88:I88"/>
    <mergeCell ref="A86:I86"/>
    <mergeCell ref="A82:I82"/>
    <mergeCell ref="C70:D70"/>
    <mergeCell ref="C71:D71"/>
    <mergeCell ref="C72:D72"/>
    <mergeCell ref="C73:D73"/>
    <mergeCell ref="C74:D74"/>
    <mergeCell ref="A78:H78"/>
    <mergeCell ref="A79:H79"/>
    <mergeCell ref="A9:I9"/>
    <mergeCell ref="C77:D77"/>
    <mergeCell ref="B76:D76"/>
    <mergeCell ref="B55:D55"/>
    <mergeCell ref="B51:D51"/>
    <mergeCell ref="E76:I76"/>
    <mergeCell ref="E69:I69"/>
    <mergeCell ref="A68:H68"/>
    <mergeCell ref="A75:H75"/>
    <mergeCell ref="C69:D69"/>
    <mergeCell ref="A10:C10"/>
    <mergeCell ref="D10:I10"/>
    <mergeCell ref="A11:C11"/>
    <mergeCell ref="D11:I11"/>
    <mergeCell ref="A12:C12"/>
    <mergeCell ref="C44:D44"/>
    <mergeCell ref="A2:C2"/>
    <mergeCell ref="A3:C3"/>
    <mergeCell ref="A4:C4"/>
    <mergeCell ref="A5:C5"/>
    <mergeCell ref="A6:C6"/>
    <mergeCell ref="D12:I12"/>
    <mergeCell ref="C13:D13"/>
    <mergeCell ref="B14:D14"/>
    <mergeCell ref="C15:D15"/>
    <mergeCell ref="C33:D33"/>
    <mergeCell ref="C17:D17"/>
    <mergeCell ref="C18:D18"/>
    <mergeCell ref="C19:D19"/>
    <mergeCell ref="B25:D25"/>
    <mergeCell ref="C26:D26"/>
    <mergeCell ref="C16:D16"/>
    <mergeCell ref="C23:D23"/>
  </mergeCells>
  <pageMargins left="0.51181102362204722" right="0.51181102362204722" top="0.78740157480314965" bottom="0.78740157480314965" header="0.31496062992125984" footer="0.31496062992125984"/>
  <pageSetup paperSize="9" scale="52" fitToHeight="0" orientation="landscape" r:id="rId1"/>
  <rowBreaks count="1" manualBreakCount="1">
    <brk id="46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87"/>
  <sheetViews>
    <sheetView tabSelected="1" view="pageBreakPreview" zoomScale="85" zoomScaleSheetLayoutView="85" zoomScalePageLayoutView="85" workbookViewId="0">
      <selection activeCell="B3" sqref="B3"/>
    </sheetView>
  </sheetViews>
  <sheetFormatPr defaultRowHeight="15"/>
  <cols>
    <col min="1" max="1" width="8.7109375" customWidth="1"/>
    <col min="2" max="2" width="130.7109375" customWidth="1"/>
    <col min="3" max="3" width="12.28515625" customWidth="1"/>
    <col min="4" max="4" width="13.42578125" hidden="1" customWidth="1"/>
    <col min="5" max="5" width="13.140625" customWidth="1"/>
    <col min="6" max="6" width="15.85546875" customWidth="1"/>
    <col min="7" max="7" width="16.5703125" customWidth="1"/>
    <col min="8" max="8" width="19.140625" customWidth="1"/>
    <col min="9" max="9" width="28" customWidth="1"/>
    <col min="10" max="10" width="10.5703125" bestFit="1" customWidth="1"/>
    <col min="11" max="11" width="12.42578125" customWidth="1"/>
  </cols>
  <sheetData>
    <row r="1" spans="1:10" ht="20.25" customHeight="1" thickBot="1">
      <c r="A1" s="343" t="s">
        <v>169</v>
      </c>
      <c r="B1" s="344"/>
      <c r="C1" s="344"/>
      <c r="D1" s="344"/>
      <c r="E1" s="344"/>
      <c r="F1" s="344"/>
      <c r="G1" s="344"/>
      <c r="H1" s="345"/>
    </row>
    <row r="2" spans="1:10" ht="3.95" customHeight="1" thickBot="1">
      <c r="A2" s="346"/>
      <c r="B2" s="348"/>
      <c r="C2" s="348"/>
      <c r="D2" s="348"/>
      <c r="E2" s="347"/>
      <c r="F2" s="349"/>
      <c r="G2" s="349"/>
      <c r="H2" s="350"/>
    </row>
    <row r="3" spans="1:10" ht="15.75">
      <c r="A3" s="467" t="s">
        <v>170</v>
      </c>
      <c r="B3" s="351"/>
      <c r="C3" s="470" t="s">
        <v>215</v>
      </c>
      <c r="D3" s="351"/>
      <c r="E3" s="352"/>
      <c r="F3" s="353"/>
      <c r="G3" s="353"/>
      <c r="H3" s="354"/>
    </row>
    <row r="4" spans="1:10" ht="15.75">
      <c r="A4" s="468" t="s">
        <v>190</v>
      </c>
      <c r="B4" s="355"/>
      <c r="C4" s="355"/>
      <c r="D4" s="355"/>
      <c r="E4" s="127"/>
      <c r="F4" s="356"/>
      <c r="G4" s="356"/>
      <c r="H4" s="357"/>
    </row>
    <row r="5" spans="1:10" ht="15.75">
      <c r="A5" s="468" t="s">
        <v>168</v>
      </c>
      <c r="B5" s="358"/>
      <c r="C5" s="355"/>
      <c r="D5" s="358"/>
      <c r="E5" s="358"/>
      <c r="F5" s="356"/>
      <c r="G5" s="356"/>
      <c r="H5" s="357"/>
    </row>
    <row r="6" spans="1:10" ht="15.75">
      <c r="A6" s="468" t="s">
        <v>211</v>
      </c>
      <c r="B6" s="359"/>
      <c r="C6" s="355"/>
      <c r="D6" s="359"/>
      <c r="E6" s="359"/>
      <c r="F6" s="359"/>
      <c r="G6" s="359"/>
      <c r="H6" s="357"/>
    </row>
    <row r="7" spans="1:10" ht="15.75">
      <c r="A7" s="468" t="s">
        <v>212</v>
      </c>
      <c r="B7" s="359"/>
      <c r="C7" s="359"/>
      <c r="D7" s="360"/>
      <c r="E7" s="359"/>
      <c r="F7" s="359"/>
      <c r="G7" s="359"/>
      <c r="H7" s="357"/>
    </row>
    <row r="8" spans="1:10" ht="16.5" thickBot="1">
      <c r="A8" s="469" t="s">
        <v>214</v>
      </c>
      <c r="B8" s="361"/>
      <c r="C8" s="361"/>
      <c r="D8" s="362">
        <v>60</v>
      </c>
      <c r="E8" s="361"/>
      <c r="F8" s="361"/>
      <c r="G8" s="361"/>
      <c r="H8" s="363"/>
    </row>
    <row r="9" spans="1:10" ht="3.95" customHeight="1" thickBot="1">
      <c r="A9" s="364"/>
      <c r="B9" s="366"/>
      <c r="C9" s="366"/>
      <c r="D9" s="366"/>
      <c r="E9" s="365"/>
      <c r="F9" s="365"/>
      <c r="G9" s="365"/>
      <c r="H9" s="367"/>
    </row>
    <row r="10" spans="1:10" ht="25.5" customHeight="1">
      <c r="A10" s="368" t="s">
        <v>26</v>
      </c>
      <c r="B10" s="368" t="s">
        <v>118</v>
      </c>
      <c r="C10" s="368" t="s">
        <v>28</v>
      </c>
      <c r="D10" s="369"/>
      <c r="E10" s="370" t="s">
        <v>29</v>
      </c>
      <c r="F10" s="371" t="s">
        <v>181</v>
      </c>
      <c r="G10" s="371" t="s">
        <v>182</v>
      </c>
      <c r="H10" s="372" t="s">
        <v>119</v>
      </c>
    </row>
    <row r="11" spans="1:10" ht="6.75" customHeight="1" thickBot="1">
      <c r="A11" s="373"/>
      <c r="B11" s="373"/>
      <c r="C11" s="373"/>
      <c r="D11" s="374"/>
      <c r="E11" s="375"/>
      <c r="F11" s="376"/>
      <c r="G11" s="376"/>
      <c r="H11" s="377"/>
    </row>
    <row r="12" spans="1:10" ht="3.95" customHeight="1" thickBot="1">
      <c r="A12" s="378"/>
      <c r="B12" s="379"/>
      <c r="C12" s="379"/>
      <c r="D12" s="379"/>
      <c r="E12" s="380"/>
      <c r="F12" s="381"/>
      <c r="G12" s="381"/>
      <c r="H12" s="382"/>
    </row>
    <row r="13" spans="1:10" ht="16.5" thickBot="1">
      <c r="A13" s="383">
        <v>1</v>
      </c>
      <c r="B13" s="385" t="s">
        <v>155</v>
      </c>
      <c r="C13" s="384"/>
      <c r="D13" s="384"/>
      <c r="E13" s="386"/>
      <c r="F13" s="387"/>
      <c r="G13" s="388"/>
      <c r="H13" s="389"/>
    </row>
    <row r="14" spans="1:10">
      <c r="A14" s="390" t="s">
        <v>109</v>
      </c>
      <c r="B14" s="391" t="s">
        <v>171</v>
      </c>
      <c r="C14" s="392" t="s">
        <v>172</v>
      </c>
      <c r="D14" s="393">
        <v>2</v>
      </c>
      <c r="E14" s="394">
        <v>2</v>
      </c>
      <c r="F14" s="464">
        <v>0</v>
      </c>
      <c r="G14" s="396">
        <f>F14*$C$65+F14</f>
        <v>0</v>
      </c>
      <c r="H14" s="397">
        <f>G14*E14</f>
        <v>0</v>
      </c>
      <c r="J14" s="124"/>
    </row>
    <row r="15" spans="1:10" ht="30">
      <c r="A15" s="390" t="s">
        <v>110</v>
      </c>
      <c r="B15" s="398" t="s">
        <v>173</v>
      </c>
      <c r="C15" s="392" t="s">
        <v>35</v>
      </c>
      <c r="D15" s="393"/>
      <c r="E15" s="394">
        <v>259.61</v>
      </c>
      <c r="F15" s="464">
        <v>0</v>
      </c>
      <c r="G15" s="396">
        <f>F15*$C$65+F15</f>
        <v>0</v>
      </c>
      <c r="H15" s="397">
        <f>G15*E15</f>
        <v>0</v>
      </c>
    </row>
    <row r="16" spans="1:10">
      <c r="A16" s="390" t="s">
        <v>112</v>
      </c>
      <c r="B16" s="391" t="s">
        <v>174</v>
      </c>
      <c r="C16" s="392" t="s">
        <v>35</v>
      </c>
      <c r="D16" s="393">
        <v>2.6</v>
      </c>
      <c r="E16" s="394">
        <f>D16*$D$8</f>
        <v>156</v>
      </c>
      <c r="F16" s="464">
        <v>0</v>
      </c>
      <c r="G16" s="396">
        <f>F16*$C$65+F16</f>
        <v>0</v>
      </c>
      <c r="H16" s="397">
        <f>G16*E16</f>
        <v>0</v>
      </c>
    </row>
    <row r="17" spans="1:11" ht="16.5" thickBot="1">
      <c r="A17" s="399"/>
      <c r="B17" s="400"/>
      <c r="C17" s="392"/>
      <c r="D17" s="393"/>
      <c r="E17" s="394"/>
      <c r="F17" s="395"/>
      <c r="G17" s="401"/>
      <c r="H17" s="402">
        <f>SUM(H14:H16)</f>
        <v>0</v>
      </c>
    </row>
    <row r="18" spans="1:11" ht="16.5" thickBot="1">
      <c r="A18" s="383">
        <v>2</v>
      </c>
      <c r="B18" s="403" t="s">
        <v>156</v>
      </c>
      <c r="C18" s="384"/>
      <c r="D18" s="404"/>
      <c r="E18" s="386"/>
      <c r="F18" s="387"/>
      <c r="G18" s="388"/>
      <c r="H18" s="389"/>
    </row>
    <row r="19" spans="1:11" ht="30">
      <c r="A19" s="390" t="s">
        <v>175</v>
      </c>
      <c r="B19" s="405" t="s">
        <v>132</v>
      </c>
      <c r="C19" s="392" t="s">
        <v>35</v>
      </c>
      <c r="D19" s="392">
        <v>259.61</v>
      </c>
      <c r="E19" s="394">
        <v>259.61</v>
      </c>
      <c r="F19" s="460">
        <v>0</v>
      </c>
      <c r="G19" s="396">
        <f>F19*$C$65+F19</f>
        <v>0</v>
      </c>
      <c r="H19" s="406">
        <f t="shared" ref="H19" si="0">G19*E19</f>
        <v>0</v>
      </c>
    </row>
    <row r="20" spans="1:11" ht="16.5" thickBot="1">
      <c r="A20" s="399"/>
      <c r="B20" s="400"/>
      <c r="C20" s="392"/>
      <c r="D20" s="393"/>
      <c r="E20" s="394"/>
      <c r="F20" s="395"/>
      <c r="G20" s="401"/>
      <c r="H20" s="402">
        <f>SUM(H19)</f>
        <v>0</v>
      </c>
      <c r="J20" s="207"/>
    </row>
    <row r="21" spans="1:11" ht="16.5" thickBot="1">
      <c r="A21" s="383">
        <v>3</v>
      </c>
      <c r="B21" s="403" t="s">
        <v>121</v>
      </c>
      <c r="C21" s="384"/>
      <c r="D21" s="404"/>
      <c r="E21" s="386"/>
      <c r="F21" s="387"/>
      <c r="G21" s="388"/>
      <c r="H21" s="389"/>
    </row>
    <row r="22" spans="1:11">
      <c r="A22" s="390" t="s">
        <v>111</v>
      </c>
      <c r="B22" s="405" t="s">
        <v>151</v>
      </c>
      <c r="C22" s="392" t="s">
        <v>35</v>
      </c>
      <c r="D22" s="392"/>
      <c r="E22" s="394">
        <v>7.79</v>
      </c>
      <c r="F22" s="460">
        <v>0</v>
      </c>
      <c r="G22" s="396">
        <f>F22*$C$65+F22</f>
        <v>0</v>
      </c>
      <c r="H22" s="406">
        <f t="shared" ref="H22" si="1">G22*E22</f>
        <v>0</v>
      </c>
    </row>
    <row r="23" spans="1:11">
      <c r="A23" s="407" t="s">
        <v>116</v>
      </c>
      <c r="B23" s="391" t="s">
        <v>193</v>
      </c>
      <c r="C23" s="392" t="s">
        <v>120</v>
      </c>
      <c r="D23" s="408">
        <v>18.170000000000002</v>
      </c>
      <c r="E23" s="394">
        <v>18.170000000000002</v>
      </c>
      <c r="F23" s="464">
        <v>0</v>
      </c>
      <c r="G23" s="396">
        <f>F23*$C$65+F23</f>
        <v>0</v>
      </c>
      <c r="H23" s="409">
        <f>G23*E23</f>
        <v>0</v>
      </c>
      <c r="K23" s="126"/>
    </row>
    <row r="24" spans="1:11">
      <c r="A24" s="407" t="s">
        <v>191</v>
      </c>
      <c r="B24" s="391" t="s">
        <v>166</v>
      </c>
      <c r="C24" s="392" t="s">
        <v>120</v>
      </c>
      <c r="D24" s="408">
        <v>18.170000000000002</v>
      </c>
      <c r="E24" s="394">
        <v>18.170000000000002</v>
      </c>
      <c r="F24" s="464">
        <v>0</v>
      </c>
      <c r="G24" s="396">
        <f>F24*$C$65+F24</f>
        <v>0</v>
      </c>
      <c r="H24" s="409">
        <f>E24*G24</f>
        <v>0</v>
      </c>
    </row>
    <row r="25" spans="1:11">
      <c r="A25" s="407" t="s">
        <v>192</v>
      </c>
      <c r="B25" s="398" t="s">
        <v>208</v>
      </c>
      <c r="C25" s="410" t="s">
        <v>115</v>
      </c>
      <c r="D25" s="408">
        <v>6.02</v>
      </c>
      <c r="E25" s="394">
        <f>D25*$D$8</f>
        <v>361.2</v>
      </c>
      <c r="F25" s="463">
        <v>0</v>
      </c>
      <c r="G25" s="396">
        <f>F25*$C$65+F25</f>
        <v>0</v>
      </c>
      <c r="H25" s="411">
        <f>G25*E25</f>
        <v>0</v>
      </c>
    </row>
    <row r="26" spans="1:11" ht="16.5" thickBot="1">
      <c r="A26" s="399"/>
      <c r="B26" s="400"/>
      <c r="C26" s="392"/>
      <c r="D26" s="412"/>
      <c r="E26" s="394"/>
      <c r="F26" s="395"/>
      <c r="G26" s="401"/>
      <c r="H26" s="402">
        <f>SUM(H22:H25)</f>
        <v>0</v>
      </c>
    </row>
    <row r="27" spans="1:11" ht="16.5" thickBot="1">
      <c r="A27" s="383">
        <v>4</v>
      </c>
      <c r="B27" s="403" t="s">
        <v>157</v>
      </c>
      <c r="C27" s="384"/>
      <c r="D27" s="404"/>
      <c r="E27" s="386"/>
      <c r="F27" s="413"/>
      <c r="G27" s="388"/>
      <c r="H27" s="389"/>
    </row>
    <row r="28" spans="1:11">
      <c r="A28" s="407" t="s">
        <v>64</v>
      </c>
      <c r="B28" s="391" t="s">
        <v>165</v>
      </c>
      <c r="C28" s="392" t="s">
        <v>35</v>
      </c>
      <c r="D28" s="393">
        <v>4.25</v>
      </c>
      <c r="E28" s="394">
        <f>D28*$D$8</f>
        <v>255</v>
      </c>
      <c r="F28" s="463">
        <v>0</v>
      </c>
      <c r="G28" s="396">
        <f>F28*$C$65+F28</f>
        <v>0</v>
      </c>
      <c r="H28" s="409">
        <f>E28*G28</f>
        <v>0</v>
      </c>
    </row>
    <row r="29" spans="1:11" ht="16.5" thickBot="1">
      <c r="A29" s="399"/>
      <c r="B29" s="400"/>
      <c r="C29" s="392"/>
      <c r="D29" s="393"/>
      <c r="E29" s="394"/>
      <c r="F29" s="395"/>
      <c r="G29" s="401"/>
      <c r="H29" s="402">
        <f>SUM(H28)</f>
        <v>0</v>
      </c>
    </row>
    <row r="30" spans="1:11" ht="16.5" thickBot="1">
      <c r="A30" s="383">
        <v>5</v>
      </c>
      <c r="B30" s="403" t="s">
        <v>158</v>
      </c>
      <c r="C30" s="384"/>
      <c r="D30" s="404"/>
      <c r="E30" s="386"/>
      <c r="F30" s="413"/>
      <c r="G30" s="388"/>
      <c r="H30" s="389"/>
      <c r="K30" s="207"/>
    </row>
    <row r="31" spans="1:11">
      <c r="A31" s="407" t="s">
        <v>113</v>
      </c>
      <c r="B31" s="391" t="s">
        <v>164</v>
      </c>
      <c r="C31" s="392" t="s">
        <v>35</v>
      </c>
      <c r="D31" s="393">
        <v>8.75</v>
      </c>
      <c r="E31" s="394">
        <v>558.48</v>
      </c>
      <c r="F31" s="463">
        <v>0</v>
      </c>
      <c r="G31" s="396">
        <f>F31*$C$65+F31</f>
        <v>0</v>
      </c>
      <c r="H31" s="411">
        <f>G31*E31</f>
        <v>0</v>
      </c>
    </row>
    <row r="32" spans="1:11" ht="16.5" thickBot="1">
      <c r="A32" s="399"/>
      <c r="B32" s="400"/>
      <c r="C32" s="392"/>
      <c r="D32" s="393"/>
      <c r="E32" s="394"/>
      <c r="F32" s="395"/>
      <c r="G32" s="401"/>
      <c r="H32" s="402">
        <f>SUM(H31)</f>
        <v>0</v>
      </c>
    </row>
    <row r="33" spans="1:15" ht="16.5" thickBot="1">
      <c r="A33" s="383">
        <v>6</v>
      </c>
      <c r="B33" s="403" t="s">
        <v>159</v>
      </c>
      <c r="C33" s="384"/>
      <c r="D33" s="404"/>
      <c r="E33" s="386"/>
      <c r="F33" s="413"/>
      <c r="G33" s="388"/>
      <c r="H33" s="389"/>
    </row>
    <row r="34" spans="1:15">
      <c r="A34" s="407" t="s">
        <v>117</v>
      </c>
      <c r="B34" s="398" t="s">
        <v>163</v>
      </c>
      <c r="C34" s="410" t="s">
        <v>120</v>
      </c>
      <c r="D34" s="408">
        <v>0.03</v>
      </c>
      <c r="E34" s="394">
        <f>D34*$D$8</f>
        <v>1.7999999999999998</v>
      </c>
      <c r="F34" s="464">
        <v>0</v>
      </c>
      <c r="G34" s="396">
        <f>F34*$C$65+F34</f>
        <v>0</v>
      </c>
      <c r="H34" s="411">
        <f>G34*E34</f>
        <v>0</v>
      </c>
    </row>
    <row r="35" spans="1:15">
      <c r="A35" s="407" t="s">
        <v>124</v>
      </c>
      <c r="B35" s="398" t="s">
        <v>167</v>
      </c>
      <c r="C35" s="410" t="s">
        <v>120</v>
      </c>
      <c r="D35" s="408">
        <v>0.03</v>
      </c>
      <c r="E35" s="394">
        <f>D35*$D$8</f>
        <v>1.7999999999999998</v>
      </c>
      <c r="F35" s="464">
        <v>0</v>
      </c>
      <c r="G35" s="396">
        <f>F35*$C$65+F35</f>
        <v>0</v>
      </c>
      <c r="H35" s="411">
        <f>G35*E35</f>
        <v>0</v>
      </c>
    </row>
    <row r="36" spans="1:15">
      <c r="A36" s="407" t="s">
        <v>126</v>
      </c>
      <c r="B36" s="391" t="s">
        <v>178</v>
      </c>
      <c r="C36" s="414" t="s">
        <v>35</v>
      </c>
      <c r="D36" s="408">
        <v>0.13</v>
      </c>
      <c r="E36" s="394">
        <f>D36*$D$8</f>
        <v>7.8000000000000007</v>
      </c>
      <c r="F36" s="464">
        <v>0</v>
      </c>
      <c r="G36" s="396">
        <f>F36*$C$65+F36</f>
        <v>0</v>
      </c>
      <c r="H36" s="411">
        <f>G36*E36</f>
        <v>0</v>
      </c>
    </row>
    <row r="37" spans="1:15">
      <c r="A37" s="407" t="s">
        <v>153</v>
      </c>
      <c r="B37" s="398" t="s">
        <v>162</v>
      </c>
      <c r="C37" s="410" t="s">
        <v>115</v>
      </c>
      <c r="D37" s="408">
        <v>2.75</v>
      </c>
      <c r="E37" s="394">
        <f>D37*$D$8</f>
        <v>165</v>
      </c>
      <c r="F37" s="463">
        <v>0</v>
      </c>
      <c r="G37" s="396">
        <f>F37*$C$65+F37</f>
        <v>0</v>
      </c>
      <c r="H37" s="411">
        <f>G37*E37</f>
        <v>0</v>
      </c>
    </row>
    <row r="38" spans="1:15" ht="16.5" thickBot="1">
      <c r="A38" s="399"/>
      <c r="B38" s="400"/>
      <c r="C38" s="392"/>
      <c r="D38" s="393"/>
      <c r="E38" s="394"/>
      <c r="F38" s="395"/>
      <c r="G38" s="401"/>
      <c r="H38" s="402">
        <f>SUM(H34:H37)</f>
        <v>0</v>
      </c>
    </row>
    <row r="39" spans="1:15" ht="16.5" thickBot="1">
      <c r="A39" s="383">
        <v>7</v>
      </c>
      <c r="B39" s="403" t="s">
        <v>160</v>
      </c>
      <c r="C39" s="384"/>
      <c r="D39" s="404"/>
      <c r="E39" s="386"/>
      <c r="F39" s="387"/>
      <c r="G39" s="388"/>
      <c r="H39" s="389"/>
    </row>
    <row r="40" spans="1:15">
      <c r="A40" s="407" t="s">
        <v>130</v>
      </c>
      <c r="B40" s="391" t="s">
        <v>161</v>
      </c>
      <c r="C40" s="392" t="s">
        <v>35</v>
      </c>
      <c r="D40" s="393">
        <v>2.6</v>
      </c>
      <c r="E40" s="394">
        <f>D40*$D$8</f>
        <v>156</v>
      </c>
      <c r="F40" s="463">
        <v>0</v>
      </c>
      <c r="G40" s="396">
        <f>F40*$C$65+F40</f>
        <v>0</v>
      </c>
      <c r="H40" s="411">
        <f>G40*E40</f>
        <v>0</v>
      </c>
    </row>
    <row r="41" spans="1:15" ht="16.5" thickBot="1">
      <c r="A41" s="415"/>
      <c r="B41" s="416"/>
      <c r="C41" s="417"/>
      <c r="D41" s="418"/>
      <c r="E41" s="419"/>
      <c r="F41" s="420"/>
      <c r="G41" s="421"/>
      <c r="H41" s="422">
        <f>SUM(H40)</f>
        <v>0</v>
      </c>
    </row>
    <row r="42" spans="1:15" ht="16.5" thickBot="1">
      <c r="A42" s="383" t="s">
        <v>114</v>
      </c>
      <c r="B42" s="403" t="s">
        <v>122</v>
      </c>
      <c r="C42" s="423"/>
      <c r="D42" s="423"/>
      <c r="E42" s="424"/>
      <c r="F42" s="425"/>
      <c r="G42" s="425"/>
      <c r="H42" s="426"/>
    </row>
    <row r="43" spans="1:15">
      <c r="A43" s="390" t="s">
        <v>117</v>
      </c>
      <c r="B43" s="427" t="s">
        <v>123</v>
      </c>
      <c r="C43" s="392" t="s">
        <v>58</v>
      </c>
      <c r="D43" s="392"/>
      <c r="E43" s="394">
        <v>113.55</v>
      </c>
      <c r="F43" s="462">
        <v>0</v>
      </c>
      <c r="G43" s="396">
        <f>F43*$C$65+F43</f>
        <v>0</v>
      </c>
      <c r="H43" s="406">
        <f>G43*E43</f>
        <v>0</v>
      </c>
    </row>
    <row r="44" spans="1:15">
      <c r="A44" s="390" t="s">
        <v>124</v>
      </c>
      <c r="B44" s="405" t="s">
        <v>125</v>
      </c>
      <c r="C44" s="392" t="s">
        <v>120</v>
      </c>
      <c r="D44" s="392"/>
      <c r="E44" s="394">
        <v>1.1299999999999999</v>
      </c>
      <c r="F44" s="462">
        <v>0</v>
      </c>
      <c r="G44" s="396">
        <f>F44*$C$65+F44</f>
        <v>0</v>
      </c>
      <c r="H44" s="406">
        <f>G44*E44</f>
        <v>0</v>
      </c>
    </row>
    <row r="45" spans="1:15">
      <c r="A45" s="390" t="s">
        <v>126</v>
      </c>
      <c r="B45" s="405" t="s">
        <v>127</v>
      </c>
      <c r="C45" s="392" t="s">
        <v>120</v>
      </c>
      <c r="D45" s="392"/>
      <c r="E45" s="394">
        <v>1.1299999999999999</v>
      </c>
      <c r="F45" s="462">
        <v>0</v>
      </c>
      <c r="G45" s="396">
        <f>F45*$C$65+F45</f>
        <v>0</v>
      </c>
      <c r="H45" s="406">
        <f>G45*E45</f>
        <v>0</v>
      </c>
    </row>
    <row r="46" spans="1:15">
      <c r="A46" s="390" t="s">
        <v>153</v>
      </c>
      <c r="B46" s="405" t="s">
        <v>154</v>
      </c>
      <c r="C46" s="392" t="s">
        <v>35</v>
      </c>
      <c r="D46" s="392"/>
      <c r="E46" s="394">
        <v>17.77</v>
      </c>
      <c r="F46" s="462">
        <v>0</v>
      </c>
      <c r="G46" s="396">
        <f>F46*$C$65+F46</f>
        <v>0</v>
      </c>
      <c r="H46" s="406">
        <f>G46*E46</f>
        <v>0</v>
      </c>
      <c r="M46">
        <v>4.84</v>
      </c>
      <c r="N46">
        <v>0.39500000000000002</v>
      </c>
      <c r="O46">
        <f>N46*M46</f>
        <v>1.9117999999999999</v>
      </c>
    </row>
    <row r="47" spans="1:15" s="115" customFormat="1" ht="16.5" thickBot="1">
      <c r="A47" s="390"/>
      <c r="B47" s="405"/>
      <c r="C47" s="392"/>
      <c r="D47" s="392"/>
      <c r="E47" s="394"/>
      <c r="F47" s="428"/>
      <c r="G47" s="428"/>
      <c r="H47" s="429">
        <f>SUM(H43:H46)</f>
        <v>0</v>
      </c>
      <c r="M47">
        <v>5.49</v>
      </c>
      <c r="N47">
        <v>0.154</v>
      </c>
      <c r="O47">
        <f>N47*M47</f>
        <v>0.84545999999999999</v>
      </c>
    </row>
    <row r="48" spans="1:15" s="115" customFormat="1" ht="16.5" thickBot="1">
      <c r="A48" s="383" t="s">
        <v>128</v>
      </c>
      <c r="B48" s="403" t="s">
        <v>129</v>
      </c>
      <c r="C48" s="423"/>
      <c r="D48" s="423"/>
      <c r="E48" s="424"/>
      <c r="F48" s="425"/>
      <c r="G48" s="425"/>
      <c r="H48" s="426"/>
      <c r="O48" s="115">
        <f>SUM(O46:O47)</f>
        <v>2.75726</v>
      </c>
    </row>
    <row r="49" spans="1:8" s="115" customFormat="1" ht="30">
      <c r="A49" s="390" t="s">
        <v>130</v>
      </c>
      <c r="B49" s="405" t="s">
        <v>152</v>
      </c>
      <c r="C49" s="392" t="s">
        <v>35</v>
      </c>
      <c r="D49" s="392"/>
      <c r="E49" s="394">
        <v>118.92</v>
      </c>
      <c r="F49" s="460">
        <v>0</v>
      </c>
      <c r="G49" s="396">
        <f t="shared" ref="G49:G55" si="2">F49*$C$65+F49</f>
        <v>0</v>
      </c>
      <c r="H49" s="406">
        <f t="shared" ref="H49:H55" si="3">G49*E49</f>
        <v>0</v>
      </c>
    </row>
    <row r="50" spans="1:8" s="115" customFormat="1">
      <c r="A50" s="390" t="s">
        <v>131</v>
      </c>
      <c r="B50" s="405" t="s">
        <v>150</v>
      </c>
      <c r="C50" s="392" t="s">
        <v>35</v>
      </c>
      <c r="D50" s="392"/>
      <c r="E50" s="394">
        <v>118.92</v>
      </c>
      <c r="F50" s="460">
        <v>0</v>
      </c>
      <c r="G50" s="396">
        <f t="shared" si="2"/>
        <v>0</v>
      </c>
      <c r="H50" s="406">
        <f t="shared" si="3"/>
        <v>0</v>
      </c>
    </row>
    <row r="51" spans="1:8" s="115" customFormat="1" ht="30">
      <c r="A51" s="390" t="s">
        <v>180</v>
      </c>
      <c r="B51" s="405" t="s">
        <v>132</v>
      </c>
      <c r="C51" s="392" t="s">
        <v>35</v>
      </c>
      <c r="D51" s="392"/>
      <c r="E51" s="394">
        <v>118.92</v>
      </c>
      <c r="F51" s="460">
        <v>0</v>
      </c>
      <c r="G51" s="396">
        <f t="shared" si="2"/>
        <v>0</v>
      </c>
      <c r="H51" s="406">
        <f t="shared" si="3"/>
        <v>0</v>
      </c>
    </row>
    <row r="52" spans="1:8" s="115" customFormat="1">
      <c r="A52" s="390" t="s">
        <v>133</v>
      </c>
      <c r="B52" s="405" t="s">
        <v>151</v>
      </c>
      <c r="C52" s="392" t="s">
        <v>35</v>
      </c>
      <c r="D52" s="392"/>
      <c r="E52" s="394">
        <f>E50*0.03</f>
        <v>3.5676000000000001</v>
      </c>
      <c r="F52" s="460">
        <v>0</v>
      </c>
      <c r="G52" s="396">
        <f t="shared" si="2"/>
        <v>0</v>
      </c>
      <c r="H52" s="406">
        <f t="shared" si="3"/>
        <v>0</v>
      </c>
    </row>
    <row r="53" spans="1:8" s="115" customFormat="1">
      <c r="A53" s="390" t="s">
        <v>135</v>
      </c>
      <c r="B53" s="405" t="s">
        <v>134</v>
      </c>
      <c r="C53" s="392" t="s">
        <v>35</v>
      </c>
      <c r="D53" s="392"/>
      <c r="E53" s="394">
        <f>E50*0.07</f>
        <v>8.3244000000000007</v>
      </c>
      <c r="F53" s="460">
        <v>0</v>
      </c>
      <c r="G53" s="396">
        <f t="shared" si="2"/>
        <v>0</v>
      </c>
      <c r="H53" s="406">
        <f t="shared" si="3"/>
        <v>0</v>
      </c>
    </row>
    <row r="54" spans="1:8" s="115" customFormat="1" ht="30">
      <c r="A54" s="390" t="s">
        <v>137</v>
      </c>
      <c r="B54" s="405" t="s">
        <v>136</v>
      </c>
      <c r="C54" s="392" t="s">
        <v>35</v>
      </c>
      <c r="D54" s="392"/>
      <c r="E54" s="394">
        <f>E53</f>
        <v>8.3244000000000007</v>
      </c>
      <c r="F54" s="460">
        <v>0</v>
      </c>
      <c r="G54" s="396">
        <f t="shared" si="2"/>
        <v>0</v>
      </c>
      <c r="H54" s="406">
        <f t="shared" si="3"/>
        <v>0</v>
      </c>
    </row>
    <row r="55" spans="1:8" s="115" customFormat="1">
      <c r="A55" s="390" t="s">
        <v>138</v>
      </c>
      <c r="B55" s="405" t="s">
        <v>139</v>
      </c>
      <c r="C55" s="392" t="s">
        <v>58</v>
      </c>
      <c r="D55" s="392"/>
      <c r="E55" s="394">
        <v>50</v>
      </c>
      <c r="F55" s="460">
        <v>0</v>
      </c>
      <c r="G55" s="396">
        <f t="shared" si="2"/>
        <v>0</v>
      </c>
      <c r="H55" s="406">
        <f t="shared" si="3"/>
        <v>0</v>
      </c>
    </row>
    <row r="56" spans="1:8" s="115" customFormat="1" ht="16.5" thickBot="1">
      <c r="A56" s="430"/>
      <c r="B56" s="431"/>
      <c r="C56" s="431"/>
      <c r="D56" s="431"/>
      <c r="E56" s="432"/>
      <c r="F56" s="433"/>
      <c r="G56" s="433"/>
      <c r="H56" s="434">
        <f>SUM(H49:H55)</f>
        <v>0</v>
      </c>
    </row>
    <row r="57" spans="1:8" s="115" customFormat="1" ht="16.5" thickBot="1">
      <c r="A57" s="383" t="s">
        <v>196</v>
      </c>
      <c r="B57" s="403" t="s">
        <v>195</v>
      </c>
      <c r="C57" s="423"/>
      <c r="D57" s="423"/>
      <c r="E57" s="424"/>
      <c r="F57" s="425"/>
      <c r="G57" s="425"/>
      <c r="H57" s="426"/>
    </row>
    <row r="58" spans="1:8" s="115" customFormat="1">
      <c r="A58" s="435" t="s">
        <v>197</v>
      </c>
      <c r="B58" s="436" t="s">
        <v>201</v>
      </c>
      <c r="C58" s="392" t="s">
        <v>35</v>
      </c>
      <c r="D58" s="392"/>
      <c r="E58" s="394">
        <v>9</v>
      </c>
      <c r="F58" s="460">
        <v>0</v>
      </c>
      <c r="G58" s="396">
        <f t="shared" ref="G58:G63" si="4">F58*$C$65+F58</f>
        <v>0</v>
      </c>
      <c r="H58" s="406">
        <f t="shared" ref="H58" si="5">G58*E58</f>
        <v>0</v>
      </c>
    </row>
    <row r="59" spans="1:8" s="115" customFormat="1">
      <c r="A59" s="435" t="s">
        <v>198</v>
      </c>
      <c r="B59" s="431" t="s">
        <v>202</v>
      </c>
      <c r="C59" s="392" t="s">
        <v>35</v>
      </c>
      <c r="D59" s="392"/>
      <c r="E59" s="394">
        <v>18</v>
      </c>
      <c r="F59" s="460">
        <v>0</v>
      </c>
      <c r="G59" s="396">
        <f t="shared" si="4"/>
        <v>0</v>
      </c>
      <c r="H59" s="406">
        <f t="shared" ref="H59" si="6">G59*E59</f>
        <v>0</v>
      </c>
    </row>
    <row r="60" spans="1:8" s="115" customFormat="1">
      <c r="A60" s="435" t="s">
        <v>199</v>
      </c>
      <c r="B60" s="431" t="s">
        <v>164</v>
      </c>
      <c r="C60" s="392" t="s">
        <v>35</v>
      </c>
      <c r="D60" s="392"/>
      <c r="E60" s="394">
        <v>18</v>
      </c>
      <c r="F60" s="460">
        <v>0</v>
      </c>
      <c r="G60" s="396">
        <f t="shared" si="4"/>
        <v>0</v>
      </c>
      <c r="H60" s="406">
        <f t="shared" ref="H60" si="7">G60*E60</f>
        <v>0</v>
      </c>
    </row>
    <row r="61" spans="1:8" s="115" customFormat="1">
      <c r="A61" s="435" t="s">
        <v>200</v>
      </c>
      <c r="B61" s="437" t="s">
        <v>203</v>
      </c>
      <c r="C61" s="392" t="s">
        <v>35</v>
      </c>
      <c r="D61" s="392"/>
      <c r="E61" s="394">
        <v>18</v>
      </c>
      <c r="F61" s="460">
        <v>0</v>
      </c>
      <c r="G61" s="396">
        <f t="shared" si="4"/>
        <v>0</v>
      </c>
      <c r="H61" s="406">
        <f t="shared" ref="H61:H63" si="8">G61*E61</f>
        <v>0</v>
      </c>
    </row>
    <row r="62" spans="1:8" s="115" customFormat="1" ht="30">
      <c r="A62" s="435" t="s">
        <v>204</v>
      </c>
      <c r="B62" s="405" t="s">
        <v>206</v>
      </c>
      <c r="C62" s="392" t="s">
        <v>120</v>
      </c>
      <c r="D62" s="392"/>
      <c r="E62" s="394">
        <v>1.95</v>
      </c>
      <c r="F62" s="460">
        <v>0</v>
      </c>
      <c r="G62" s="396">
        <f t="shared" si="4"/>
        <v>0</v>
      </c>
      <c r="H62" s="406">
        <f t="shared" si="8"/>
        <v>0</v>
      </c>
    </row>
    <row r="63" spans="1:8" s="115" customFormat="1" ht="30">
      <c r="A63" s="435" t="s">
        <v>205</v>
      </c>
      <c r="B63" s="405" t="s">
        <v>207</v>
      </c>
      <c r="C63" s="392" t="s">
        <v>120</v>
      </c>
      <c r="D63" s="392"/>
      <c r="E63" s="394">
        <v>1.95</v>
      </c>
      <c r="F63" s="460">
        <v>0</v>
      </c>
      <c r="G63" s="396">
        <f t="shared" si="4"/>
        <v>0</v>
      </c>
      <c r="H63" s="406">
        <f t="shared" si="8"/>
        <v>0</v>
      </c>
    </row>
    <row r="64" spans="1:8" s="115" customFormat="1" ht="15.75">
      <c r="A64" s="430"/>
      <c r="B64" s="431"/>
      <c r="C64" s="431"/>
      <c r="D64" s="431"/>
      <c r="E64" s="432"/>
      <c r="F64" s="461"/>
      <c r="G64" s="433"/>
      <c r="H64" s="434">
        <f>SUM(H58:H63)</f>
        <v>0</v>
      </c>
    </row>
    <row r="65" spans="1:8" ht="15.75">
      <c r="A65" s="141" t="s">
        <v>176</v>
      </c>
      <c r="B65" s="129"/>
      <c r="C65" s="128">
        <v>0</v>
      </c>
      <c r="D65" s="299"/>
      <c r="E65" s="299"/>
      <c r="F65" s="299"/>
      <c r="G65" s="299"/>
      <c r="H65" s="429"/>
    </row>
    <row r="66" spans="1:8" ht="16.5" thickBot="1">
      <c r="A66" s="215" t="s">
        <v>177</v>
      </c>
      <c r="B66" s="140"/>
      <c r="C66" s="132"/>
      <c r="D66" s="133"/>
      <c r="E66" s="134"/>
      <c r="F66" s="135"/>
      <c r="G66" s="136"/>
      <c r="H66" s="142">
        <f>SUM(H64,H56,H47,H41,H38,H32,H29,H26,H20,H17)</f>
        <v>0</v>
      </c>
    </row>
    <row r="67" spans="1:8" ht="12" customHeight="1">
      <c r="A67" s="438"/>
      <c r="B67" s="439"/>
      <c r="C67" s="439"/>
      <c r="D67" s="439"/>
      <c r="E67" s="439"/>
      <c r="F67" s="439"/>
      <c r="G67" s="439"/>
      <c r="H67" s="440"/>
    </row>
    <row r="68" spans="1:8" ht="12" customHeight="1" thickBot="1">
      <c r="A68" s="441"/>
      <c r="B68" s="442"/>
      <c r="C68" s="442"/>
      <c r="D68" s="442"/>
      <c r="E68" s="442"/>
      <c r="F68" s="442"/>
      <c r="G68" s="442"/>
      <c r="H68" s="443"/>
    </row>
    <row r="69" spans="1:8" ht="12" customHeight="1">
      <c r="A69" s="438"/>
      <c r="B69" s="439"/>
      <c r="C69" s="439"/>
      <c r="D69" s="439"/>
      <c r="E69" s="439"/>
      <c r="F69" s="439"/>
      <c r="G69" s="439"/>
      <c r="H69" s="440"/>
    </row>
    <row r="70" spans="1:8" ht="12" customHeight="1" thickBot="1">
      <c r="A70" s="441"/>
      <c r="B70" s="442"/>
      <c r="C70" s="442"/>
      <c r="D70" s="442"/>
      <c r="E70" s="442"/>
      <c r="F70" s="442"/>
      <c r="G70" s="442"/>
      <c r="H70" s="443"/>
    </row>
    <row r="71" spans="1:8" ht="12" customHeight="1">
      <c r="A71" s="438"/>
      <c r="B71" s="444"/>
      <c r="C71" s="438"/>
      <c r="D71" s="439"/>
      <c r="E71" s="439"/>
      <c r="F71" s="439"/>
      <c r="G71" s="439"/>
      <c r="H71" s="440"/>
    </row>
    <row r="72" spans="1:8" ht="12" customHeight="1">
      <c r="A72" s="445"/>
      <c r="B72" s="447"/>
      <c r="C72" s="445"/>
      <c r="D72" s="446"/>
      <c r="E72" s="446"/>
      <c r="F72" s="446"/>
      <c r="G72" s="446"/>
      <c r="H72" s="448"/>
    </row>
    <row r="73" spans="1:8" ht="12" customHeight="1">
      <c r="A73" s="449"/>
      <c r="B73" s="451"/>
      <c r="C73" s="449"/>
      <c r="D73" s="450"/>
      <c r="E73" s="450"/>
      <c r="F73" s="450"/>
      <c r="G73" s="450"/>
      <c r="H73" s="451"/>
    </row>
    <row r="74" spans="1:8" ht="12" customHeight="1">
      <c r="A74" s="449"/>
      <c r="B74" s="451"/>
      <c r="C74" s="449"/>
      <c r="D74" s="450"/>
      <c r="E74" s="450"/>
      <c r="F74" s="450"/>
      <c r="G74" s="450"/>
      <c r="H74" s="451"/>
    </row>
    <row r="75" spans="1:8" ht="12" customHeight="1">
      <c r="A75" s="449"/>
      <c r="B75" s="451"/>
      <c r="C75" s="449"/>
      <c r="D75" s="450"/>
      <c r="E75" s="450"/>
      <c r="F75" s="450"/>
      <c r="G75" s="450"/>
      <c r="H75" s="451"/>
    </row>
    <row r="76" spans="1:8" ht="20.25">
      <c r="A76" s="449"/>
      <c r="B76" s="452" t="s">
        <v>179</v>
      </c>
      <c r="C76" s="453"/>
      <c r="D76" s="454"/>
      <c r="E76" s="454"/>
      <c r="F76" s="454"/>
      <c r="G76" s="454"/>
      <c r="H76" s="455"/>
    </row>
    <row r="77" spans="1:8" ht="18.75">
      <c r="A77" s="449"/>
      <c r="B77" s="465" t="s">
        <v>209</v>
      </c>
      <c r="C77" s="449"/>
      <c r="D77" s="450"/>
      <c r="E77" s="450"/>
      <c r="F77" s="450"/>
      <c r="G77" s="450"/>
      <c r="H77" s="456"/>
    </row>
    <row r="78" spans="1:8" ht="18.75" customHeight="1" thickBot="1">
      <c r="A78" s="457"/>
      <c r="B78" s="466" t="s">
        <v>210</v>
      </c>
      <c r="C78" s="457"/>
      <c r="D78" s="458"/>
      <c r="E78" s="458"/>
      <c r="F78" s="458"/>
      <c r="G78" s="458"/>
      <c r="H78" s="459"/>
    </row>
    <row r="79" spans="1:8" ht="21.95" customHeight="1">
      <c r="B79" s="118"/>
    </row>
    <row r="80" spans="1:8" ht="21.95" customHeight="1">
      <c r="B80" s="118"/>
    </row>
    <row r="81" spans="8:8" ht="21.95" customHeight="1">
      <c r="H81" s="124"/>
    </row>
    <row r="82" spans="8:8" ht="21.95" customHeight="1"/>
    <row r="83" spans="8:8" ht="21.95" customHeight="1"/>
    <row r="84" spans="8:8" ht="21.95" customHeight="1"/>
    <row r="85" spans="8:8" ht="21.95" customHeight="1"/>
    <row r="86" spans="8:8" ht="21.95" customHeight="1"/>
    <row r="87" spans="8:8" ht="21.95" customHeight="1"/>
  </sheetData>
  <sheetProtection password="C483" sheet="1" objects="1" scenarios="1"/>
  <mergeCells count="9">
    <mergeCell ref="D65:G65"/>
    <mergeCell ref="A1:H1"/>
    <mergeCell ref="H10:H11"/>
    <mergeCell ref="F10:F11"/>
    <mergeCell ref="E10:E11"/>
    <mergeCell ref="C10:C11"/>
    <mergeCell ref="G10:G11"/>
    <mergeCell ref="B10:B11"/>
    <mergeCell ref="A10:A11"/>
  </mergeCells>
  <conditionalFormatting sqref="F40 F37 F31 F25">
    <cfRule type="cellIs" dxfId="0" priority="6" stopIfTrue="1" operator="equal">
      <formula>0</formula>
    </cfRule>
  </conditionalFormatting>
  <pageMargins left="0.31496062992125984" right="0.31496062992125984" top="1.8" bottom="0.78740157480314965" header="0.35433070866141736" footer="0.31496062992125984"/>
  <pageSetup paperSize="9" scale="65" orientation="landscape" r:id="rId1"/>
  <headerFooter>
    <oddHeader>&amp;C&amp;50
LOGO DA EMPRESA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U44"/>
  <sheetViews>
    <sheetView view="pageLayout" topLeftCell="A13" zoomScale="70" zoomScaleSheetLayoutView="85" zoomScalePageLayoutView="70" workbookViewId="0">
      <selection activeCell="D13" sqref="D13"/>
    </sheetView>
  </sheetViews>
  <sheetFormatPr defaultRowHeight="15"/>
  <cols>
    <col min="1" max="1" width="31.85546875" customWidth="1"/>
    <col min="2" max="2" width="17.5703125" customWidth="1"/>
    <col min="3" max="3" width="10.42578125" customWidth="1"/>
    <col min="4" max="4" width="14" customWidth="1"/>
    <col min="5" max="5" width="17.5703125" customWidth="1"/>
    <col min="6" max="6" width="14" customWidth="1"/>
    <col min="7" max="7" width="17.140625" customWidth="1"/>
    <col min="8" max="8" width="14" customWidth="1"/>
    <col min="9" max="9" width="15.5703125" customWidth="1"/>
    <col min="10" max="10" width="14" customWidth="1"/>
    <col min="11" max="11" width="16" bestFit="1" customWidth="1"/>
    <col min="12" max="12" width="14" customWidth="1"/>
    <col min="13" max="13" width="16" bestFit="1" customWidth="1"/>
    <col min="14" max="14" width="13.85546875" hidden="1" customWidth="1"/>
    <col min="17" max="17" width="11.42578125" customWidth="1"/>
  </cols>
  <sheetData>
    <row r="1" spans="1:14" ht="19.5" customHeight="1" thickBot="1">
      <c r="A1" s="300" t="s">
        <v>183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2"/>
      <c r="N1" s="117"/>
    </row>
    <row r="2" spans="1:14" ht="3.95" customHeight="1" thickBot="1">
      <c r="A2" s="303"/>
      <c r="B2" s="304"/>
      <c r="C2" s="304"/>
      <c r="D2" s="304"/>
      <c r="E2" s="304"/>
      <c r="F2" s="304"/>
      <c r="G2" s="304"/>
      <c r="H2" s="304"/>
      <c r="I2" s="304"/>
      <c r="J2" s="119"/>
      <c r="K2" s="119"/>
      <c r="L2" s="119"/>
      <c r="M2" s="125"/>
      <c r="N2" s="116"/>
    </row>
    <row r="3" spans="1:14">
      <c r="A3" s="305" t="str">
        <f>ORÇAMENTO!A3</f>
        <v>OBRA:AMPLIAÇÃO DO CEMITÉRIO MUNICIPAL</v>
      </c>
      <c r="B3" s="306"/>
      <c r="C3" s="306"/>
      <c r="D3" s="306"/>
      <c r="E3" s="306"/>
      <c r="F3" s="306"/>
      <c r="G3" s="306"/>
      <c r="H3" s="306"/>
      <c r="I3" s="306"/>
      <c r="J3" s="143"/>
      <c r="K3" s="143"/>
      <c r="L3" s="143"/>
      <c r="M3" s="144"/>
      <c r="N3" s="116"/>
    </row>
    <row r="4" spans="1:14">
      <c r="A4" s="148" t="str">
        <f>ORÇAMENTO!A4</f>
        <v>LOCAL:AVENIDA SIQUEIRA CAMPOS S/N</v>
      </c>
      <c r="B4" s="149"/>
      <c r="C4" s="149"/>
      <c r="D4" s="149"/>
      <c r="E4" s="149"/>
      <c r="F4" s="149"/>
      <c r="G4" s="149"/>
      <c r="H4" s="149"/>
      <c r="I4" s="149"/>
      <c r="J4" s="145"/>
      <c r="K4" s="145"/>
      <c r="L4" s="145"/>
      <c r="M4" s="146"/>
      <c r="N4" s="116"/>
    </row>
    <row r="5" spans="1:14" ht="15" customHeight="1">
      <c r="A5" s="307" t="str">
        <f>ORÇAMENTO!A6</f>
        <v>PROCESSO:</v>
      </c>
      <c r="B5" s="308"/>
      <c r="C5" s="308"/>
      <c r="D5" s="308"/>
      <c r="E5" s="308"/>
      <c r="F5" s="308"/>
      <c r="G5" s="308"/>
      <c r="H5" s="308"/>
      <c r="I5" s="308"/>
      <c r="J5" s="145"/>
      <c r="K5" s="145"/>
      <c r="L5" s="145"/>
      <c r="M5" s="146"/>
      <c r="N5" s="116"/>
    </row>
    <row r="6" spans="1:14" ht="15" customHeight="1">
      <c r="A6" s="216" t="str">
        <f>ORÇAMENTO!A7</f>
        <v>CARTA CONVITE:</v>
      </c>
      <c r="B6" s="217"/>
      <c r="C6" s="217"/>
      <c r="D6" s="217"/>
      <c r="E6" s="217"/>
      <c r="F6" s="217"/>
      <c r="G6" s="217"/>
      <c r="H6" s="217"/>
      <c r="I6" s="217"/>
      <c r="J6" s="145"/>
      <c r="K6" s="145"/>
      <c r="L6" s="145"/>
      <c r="M6" s="146"/>
      <c r="N6" s="116"/>
    </row>
    <row r="7" spans="1:14" ht="15.75" thickBot="1">
      <c r="A7" s="326" t="str">
        <f>ORÇAMENTO!A8</f>
        <v>DATA:</v>
      </c>
      <c r="B7" s="327"/>
      <c r="C7" s="327"/>
      <c r="D7" s="327"/>
      <c r="E7" s="327"/>
      <c r="F7" s="327"/>
      <c r="G7" s="327"/>
      <c r="H7" s="327"/>
      <c r="I7" s="327"/>
      <c r="J7" s="150"/>
      <c r="K7" s="150"/>
      <c r="L7" s="150"/>
      <c r="M7" s="151"/>
      <c r="N7" s="116"/>
    </row>
    <row r="8" spans="1:14" ht="3.95" customHeight="1" thickBot="1">
      <c r="A8" s="153"/>
      <c r="B8" s="152"/>
      <c r="C8" s="152"/>
      <c r="D8" s="152"/>
      <c r="E8" s="152"/>
      <c r="F8" s="152"/>
      <c r="G8" s="152"/>
      <c r="H8" s="152"/>
      <c r="I8" s="152"/>
      <c r="J8" s="147"/>
      <c r="K8" s="147"/>
      <c r="L8" s="147"/>
      <c r="M8" s="146"/>
      <c r="N8" s="116"/>
    </row>
    <row r="9" spans="1:14" ht="15" customHeight="1" thickBot="1">
      <c r="A9" s="332" t="s">
        <v>194</v>
      </c>
      <c r="B9" s="333"/>
      <c r="C9" s="333"/>
      <c r="D9" s="333"/>
      <c r="E9" s="333"/>
      <c r="F9" s="333"/>
      <c r="G9" s="333"/>
      <c r="H9" s="333"/>
      <c r="I9" s="333"/>
      <c r="J9" s="333"/>
      <c r="K9" s="333"/>
      <c r="L9" s="333"/>
      <c r="M9" s="334"/>
      <c r="N9" s="116"/>
    </row>
    <row r="10" spans="1:14" ht="15.75">
      <c r="A10" s="328" t="s">
        <v>26</v>
      </c>
      <c r="B10" s="330" t="s">
        <v>141</v>
      </c>
      <c r="C10" s="331"/>
      <c r="D10" s="330" t="s">
        <v>140</v>
      </c>
      <c r="E10" s="331"/>
      <c r="F10" s="330" t="s">
        <v>184</v>
      </c>
      <c r="G10" s="331"/>
      <c r="H10" s="315" t="s">
        <v>185</v>
      </c>
      <c r="I10" s="316"/>
      <c r="J10" s="154" t="s">
        <v>186</v>
      </c>
      <c r="K10" s="155"/>
      <c r="L10" s="154" t="s">
        <v>187</v>
      </c>
      <c r="M10" s="155"/>
      <c r="N10" s="116"/>
    </row>
    <row r="11" spans="1:14" ht="15.75">
      <c r="A11" s="329"/>
      <c r="B11" s="156" t="s">
        <v>119</v>
      </c>
      <c r="C11" s="157" t="s">
        <v>188</v>
      </c>
      <c r="D11" s="156" t="s">
        <v>119</v>
      </c>
      <c r="E11" s="157" t="s">
        <v>188</v>
      </c>
      <c r="F11" s="159" t="s">
        <v>142</v>
      </c>
      <c r="G11" s="158" t="s">
        <v>143</v>
      </c>
      <c r="H11" s="159" t="s">
        <v>142</v>
      </c>
      <c r="I11" s="158" t="s">
        <v>143</v>
      </c>
      <c r="J11" s="159" t="s">
        <v>142</v>
      </c>
      <c r="K11" s="158" t="s">
        <v>143</v>
      </c>
      <c r="L11" s="159" t="s">
        <v>142</v>
      </c>
      <c r="M11" s="158" t="s">
        <v>143</v>
      </c>
      <c r="N11" s="116"/>
    </row>
    <row r="12" spans="1:14" ht="15.75">
      <c r="A12" s="160" t="str">
        <f>ORÇAMENTO!B13</f>
        <v>SERVIÇOS PRELIMINARES</v>
      </c>
      <c r="B12" s="166">
        <f>ORÇAMENTO!H17</f>
        <v>0</v>
      </c>
      <c r="C12" s="167" t="e">
        <f t="shared" ref="C12:C21" si="0">B12/$B$27</f>
        <v>#DIV/0!</v>
      </c>
      <c r="D12" s="169"/>
      <c r="E12" s="168">
        <f t="shared" ref="E12:E21" si="1">D12%*B12</f>
        <v>0</v>
      </c>
      <c r="F12" s="169"/>
      <c r="G12" s="168">
        <f>F12%*B12</f>
        <v>0</v>
      </c>
      <c r="H12" s="169"/>
      <c r="I12" s="170"/>
      <c r="J12" s="171"/>
      <c r="K12" s="172"/>
      <c r="L12" s="171"/>
      <c r="M12" s="172"/>
      <c r="N12" s="120"/>
    </row>
    <row r="13" spans="1:14" ht="15.75">
      <c r="A13" s="161" t="str">
        <f>ORÇAMENTO!B18</f>
        <v>SERVIÇOS EM TERRA</v>
      </c>
      <c r="B13" s="166">
        <f>ORÇAMENTO!H20</f>
        <v>0</v>
      </c>
      <c r="C13" s="167" t="e">
        <f t="shared" si="0"/>
        <v>#DIV/0!</v>
      </c>
      <c r="D13" s="169"/>
      <c r="E13" s="168">
        <f t="shared" si="1"/>
        <v>0</v>
      </c>
      <c r="F13" s="169"/>
      <c r="G13" s="168">
        <f>F13%*B13</f>
        <v>0</v>
      </c>
      <c r="H13" s="169"/>
      <c r="I13" s="170"/>
      <c r="J13" s="171"/>
      <c r="K13" s="172"/>
      <c r="L13" s="171"/>
      <c r="M13" s="172"/>
      <c r="N13" s="116"/>
    </row>
    <row r="14" spans="1:14" ht="15.75">
      <c r="A14" s="162" t="str">
        <f>ORÇAMENTO!B21</f>
        <v>FUNDAÇÃO</v>
      </c>
      <c r="B14" s="166">
        <f>ORÇAMENTO!H26</f>
        <v>0</v>
      </c>
      <c r="C14" s="167" t="e">
        <f t="shared" si="0"/>
        <v>#DIV/0!</v>
      </c>
      <c r="D14" s="169"/>
      <c r="E14" s="168">
        <f t="shared" si="1"/>
        <v>0</v>
      </c>
      <c r="F14" s="169"/>
      <c r="G14" s="168">
        <f>F14%*B14</f>
        <v>0</v>
      </c>
      <c r="H14" s="169"/>
      <c r="I14" s="170"/>
      <c r="J14" s="171"/>
      <c r="K14" s="172"/>
      <c r="L14" s="171"/>
      <c r="M14" s="172"/>
      <c r="N14" s="116"/>
    </row>
    <row r="15" spans="1:14" ht="15.75">
      <c r="A15" s="162" t="str">
        <f>ORÇAMENTO!B27</f>
        <v>VEDAÇÃO</v>
      </c>
      <c r="B15" s="166">
        <f>ORÇAMENTO!H29</f>
        <v>0</v>
      </c>
      <c r="C15" s="167" t="e">
        <f t="shared" si="0"/>
        <v>#DIV/0!</v>
      </c>
      <c r="D15" s="169"/>
      <c r="E15" s="168">
        <f t="shared" si="1"/>
        <v>0</v>
      </c>
      <c r="F15" s="169"/>
      <c r="G15" s="168">
        <f>F15%*B15</f>
        <v>0</v>
      </c>
      <c r="H15" s="169"/>
      <c r="I15" s="170"/>
      <c r="J15" s="171"/>
      <c r="K15" s="172"/>
      <c r="L15" s="171"/>
      <c r="M15" s="172"/>
      <c r="N15" s="116"/>
    </row>
    <row r="16" spans="1:14" ht="15.75">
      <c r="A16" s="162" t="str">
        <f>ORÇAMENTO!B30</f>
        <v>REVESTIMENTO</v>
      </c>
      <c r="B16" s="166">
        <f>ORÇAMENTO!H32</f>
        <v>0</v>
      </c>
      <c r="C16" s="167" t="e">
        <f t="shared" si="0"/>
        <v>#DIV/0!</v>
      </c>
      <c r="D16" s="169"/>
      <c r="E16" s="168">
        <f t="shared" si="1"/>
        <v>0</v>
      </c>
      <c r="F16" s="169"/>
      <c r="G16" s="168">
        <f>F16%*B16</f>
        <v>0</v>
      </c>
      <c r="H16" s="169"/>
      <c r="I16" s="170"/>
      <c r="J16" s="171"/>
      <c r="K16" s="172"/>
      <c r="L16" s="171"/>
      <c r="M16" s="172"/>
      <c r="N16" s="116"/>
    </row>
    <row r="17" spans="1:21" ht="15.75">
      <c r="A17" s="162" t="str">
        <f>ORÇAMENTO!B33</f>
        <v>COBERTURA</v>
      </c>
      <c r="B17" s="166">
        <f>ORÇAMENTO!H38</f>
        <v>0</v>
      </c>
      <c r="C17" s="167" t="e">
        <f t="shared" si="0"/>
        <v>#DIV/0!</v>
      </c>
      <c r="D17" s="169"/>
      <c r="E17" s="168">
        <f t="shared" si="1"/>
        <v>0</v>
      </c>
      <c r="F17" s="169"/>
      <c r="G17" s="168">
        <f>F17%*B17</f>
        <v>0</v>
      </c>
      <c r="H17" s="169"/>
      <c r="I17" s="170"/>
      <c r="J17" s="171"/>
      <c r="K17" s="172"/>
      <c r="L17" s="171"/>
      <c r="M17" s="172"/>
      <c r="N17" s="116"/>
      <c r="Q17">
        <v>7</v>
      </c>
      <c r="R17">
        <v>2.66</v>
      </c>
      <c r="S17">
        <f>R17*Q17</f>
        <v>18.62</v>
      </c>
    </row>
    <row r="18" spans="1:21" ht="15.75">
      <c r="A18" s="163" t="str">
        <f>ORÇAMENTO!B39</f>
        <v>SERVIÇOS FINAIS</v>
      </c>
      <c r="B18" s="166">
        <f>ORÇAMENTO!H41</f>
        <v>0</v>
      </c>
      <c r="C18" s="167" t="e">
        <f t="shared" si="0"/>
        <v>#DIV/0!</v>
      </c>
      <c r="D18" s="169"/>
      <c r="E18" s="168">
        <f t="shared" si="1"/>
        <v>0</v>
      </c>
      <c r="F18" s="169"/>
      <c r="G18" s="168">
        <f>F18%*B18</f>
        <v>0</v>
      </c>
      <c r="H18" s="169"/>
      <c r="I18" s="170"/>
      <c r="J18" s="171"/>
      <c r="K18" s="172"/>
      <c r="L18" s="171"/>
      <c r="M18" s="172"/>
      <c r="N18" s="116"/>
      <c r="Q18">
        <v>18</v>
      </c>
      <c r="R18">
        <v>1.1399999999999999</v>
      </c>
      <c r="S18">
        <f>R18*Q18</f>
        <v>20.52</v>
      </c>
    </row>
    <row r="19" spans="1:21" ht="15.75">
      <c r="A19" s="163" t="str">
        <f>ORÇAMENTO!B42</f>
        <v>EXECUÇÃO DE MEIO FIO</v>
      </c>
      <c r="B19" s="166">
        <f>ORÇAMENTO!H47</f>
        <v>0</v>
      </c>
      <c r="C19" s="167" t="e">
        <f t="shared" si="0"/>
        <v>#DIV/0!</v>
      </c>
      <c r="D19" s="169"/>
      <c r="E19" s="168">
        <f t="shared" si="1"/>
        <v>0</v>
      </c>
      <c r="F19" s="169"/>
      <c r="G19" s="168">
        <f>F19%*B19</f>
        <v>0</v>
      </c>
      <c r="H19" s="169"/>
      <c r="I19" s="170"/>
      <c r="J19" s="171"/>
      <c r="K19" s="172"/>
      <c r="L19" s="171"/>
      <c r="M19" s="172"/>
      <c r="N19" s="116"/>
      <c r="S19">
        <f>SUM(S17:S18)</f>
        <v>39.14</v>
      </c>
      <c r="T19">
        <v>0.154</v>
      </c>
      <c r="U19">
        <f>S19*T19</f>
        <v>6.0275600000000003</v>
      </c>
    </row>
    <row r="20" spans="1:21" ht="15.75">
      <c r="A20" s="163" t="str">
        <f>ORÇAMENTO!B48</f>
        <v>PASSEIO</v>
      </c>
      <c r="B20" s="166">
        <f>ORÇAMENTO!H56</f>
        <v>0</v>
      </c>
      <c r="C20" s="167" t="e">
        <f t="shared" si="0"/>
        <v>#DIV/0!</v>
      </c>
      <c r="D20" s="169"/>
      <c r="E20" s="168">
        <f t="shared" si="1"/>
        <v>0</v>
      </c>
      <c r="F20" s="169"/>
      <c r="G20" s="168">
        <f>F20%*B20</f>
        <v>0</v>
      </c>
      <c r="H20" s="169"/>
      <c r="I20" s="170"/>
      <c r="J20" s="171"/>
      <c r="K20" s="172"/>
      <c r="L20" s="171"/>
      <c r="M20" s="172"/>
      <c r="N20" s="116"/>
    </row>
    <row r="21" spans="1:21" ht="15.75">
      <c r="A21" s="164" t="str">
        <f>ORÇAMENTO!B57</f>
        <v>MURETA</v>
      </c>
      <c r="B21" s="166">
        <f>ORÇAMENTO!H64</f>
        <v>0</v>
      </c>
      <c r="C21" s="167" t="e">
        <f t="shared" si="0"/>
        <v>#DIV/0!</v>
      </c>
      <c r="D21" s="169"/>
      <c r="E21" s="168">
        <f t="shared" si="1"/>
        <v>0</v>
      </c>
      <c r="F21" s="192"/>
      <c r="G21" s="168">
        <f>F21%*B21</f>
        <v>0</v>
      </c>
      <c r="H21" s="175"/>
      <c r="I21" s="176"/>
      <c r="J21" s="175"/>
      <c r="K21" s="172"/>
      <c r="L21" s="175"/>
      <c r="M21" s="172"/>
      <c r="N21" s="116"/>
    </row>
    <row r="22" spans="1:21" ht="15.75">
      <c r="A22" s="164"/>
      <c r="B22" s="166"/>
      <c r="C22" s="173"/>
      <c r="D22" s="169"/>
      <c r="E22" s="174"/>
      <c r="F22" s="192"/>
      <c r="G22" s="168"/>
      <c r="H22" s="175"/>
      <c r="I22" s="176"/>
      <c r="J22" s="175"/>
      <c r="K22" s="172"/>
      <c r="L22" s="175"/>
      <c r="M22" s="172"/>
      <c r="N22" s="116"/>
    </row>
    <row r="23" spans="1:21" ht="15.75">
      <c r="A23" s="164"/>
      <c r="B23" s="166"/>
      <c r="C23" s="173"/>
      <c r="D23" s="169"/>
      <c r="E23" s="174"/>
      <c r="F23" s="192"/>
      <c r="G23" s="174"/>
      <c r="H23" s="175"/>
      <c r="I23" s="176"/>
      <c r="J23" s="175"/>
      <c r="K23" s="172"/>
      <c r="L23" s="175"/>
      <c r="M23" s="172"/>
      <c r="N23" s="116"/>
    </row>
    <row r="24" spans="1:21" ht="15.75">
      <c r="A24" s="163"/>
      <c r="B24" s="166"/>
      <c r="C24" s="173"/>
      <c r="D24" s="169"/>
      <c r="E24" s="174"/>
      <c r="F24" s="192"/>
      <c r="G24" s="174"/>
      <c r="H24" s="175"/>
      <c r="I24" s="176"/>
      <c r="J24" s="175"/>
      <c r="K24" s="172"/>
      <c r="L24" s="175"/>
      <c r="M24" s="172"/>
      <c r="N24" s="116"/>
    </row>
    <row r="25" spans="1:21" ht="15.75">
      <c r="A25" s="164"/>
      <c r="B25" s="166"/>
      <c r="C25" s="173"/>
      <c r="D25" s="169"/>
      <c r="E25" s="174"/>
      <c r="F25" s="192"/>
      <c r="G25" s="174"/>
      <c r="H25" s="175"/>
      <c r="I25" s="176"/>
      <c r="J25" s="175"/>
      <c r="K25" s="172"/>
      <c r="L25" s="175"/>
      <c r="M25" s="172"/>
      <c r="N25" s="116"/>
    </row>
    <row r="26" spans="1:21" ht="16.5" thickBot="1">
      <c r="A26" s="165"/>
      <c r="B26" s="177"/>
      <c r="C26" s="178"/>
      <c r="D26" s="193"/>
      <c r="E26" s="179"/>
      <c r="F26" s="192"/>
      <c r="G26" s="174"/>
      <c r="H26" s="175"/>
      <c r="I26" s="176"/>
      <c r="J26" s="180"/>
      <c r="K26" s="181"/>
      <c r="L26" s="180"/>
      <c r="M26" s="181"/>
      <c r="N26" s="121"/>
    </row>
    <row r="27" spans="1:21" ht="16.5" thickBot="1">
      <c r="A27" s="208"/>
      <c r="B27" s="209">
        <f>SUM(B12:B26)</f>
        <v>0</v>
      </c>
      <c r="C27" s="210" t="e">
        <f>SUM(C12:C26)</f>
        <v>#DIV/0!</v>
      </c>
      <c r="D27" s="211" t="e">
        <f>E27/B27</f>
        <v>#DIV/0!</v>
      </c>
      <c r="E27" s="212">
        <f>SUM(E12:E26)</f>
        <v>0</v>
      </c>
      <c r="F27" s="211" t="e">
        <f>G27/B27</f>
        <v>#DIV/0!</v>
      </c>
      <c r="G27" s="212">
        <f>SUM(G12:G26)</f>
        <v>0</v>
      </c>
      <c r="H27" s="213"/>
      <c r="I27" s="214"/>
      <c r="J27" s="213"/>
      <c r="K27" s="214"/>
      <c r="L27" s="213"/>
      <c r="M27" s="214"/>
      <c r="N27" s="116"/>
    </row>
    <row r="28" spans="1:21" ht="16.5" thickBot="1">
      <c r="A28" s="191"/>
      <c r="B28" s="182"/>
      <c r="C28" s="182"/>
      <c r="D28" s="183"/>
      <c r="E28" s="182"/>
      <c r="F28" s="183"/>
      <c r="G28" s="182"/>
      <c r="H28" s="183"/>
      <c r="I28" s="183"/>
      <c r="J28" s="183"/>
      <c r="K28" s="182"/>
      <c r="L28" s="183"/>
      <c r="M28" s="184"/>
      <c r="N28" s="122"/>
    </row>
    <row r="29" spans="1:21" ht="16.5" thickBot="1">
      <c r="A29" s="303" t="s">
        <v>144</v>
      </c>
      <c r="B29" s="304"/>
      <c r="C29" s="325"/>
      <c r="D29" s="317" t="s">
        <v>140</v>
      </c>
      <c r="E29" s="318"/>
      <c r="F29" s="317" t="s">
        <v>184</v>
      </c>
      <c r="G29" s="318"/>
      <c r="H29" s="315" t="s">
        <v>185</v>
      </c>
      <c r="I29" s="316"/>
      <c r="J29" s="315" t="s">
        <v>186</v>
      </c>
      <c r="K29" s="316"/>
      <c r="L29" s="315" t="s">
        <v>187</v>
      </c>
      <c r="M29" s="316"/>
      <c r="N29" s="116"/>
    </row>
    <row r="30" spans="1:21" ht="15.75">
      <c r="A30" s="185" t="s">
        <v>145</v>
      </c>
      <c r="B30" s="186"/>
      <c r="C30" s="186"/>
      <c r="D30" s="313"/>
      <c r="E30" s="314"/>
      <c r="F30" s="313"/>
      <c r="G30" s="314"/>
      <c r="H30" s="319"/>
      <c r="I30" s="320"/>
      <c r="J30" s="319"/>
      <c r="K30" s="320"/>
      <c r="L30" s="319"/>
      <c r="M30" s="321"/>
      <c r="N30" s="116"/>
    </row>
    <row r="31" spans="1:21" ht="15.75">
      <c r="A31" s="187" t="s">
        <v>146</v>
      </c>
      <c r="B31" s="188"/>
      <c r="C31" s="188"/>
      <c r="D31" s="309"/>
      <c r="E31" s="310"/>
      <c r="F31" s="309"/>
      <c r="G31" s="310"/>
      <c r="H31" s="311"/>
      <c r="I31" s="312"/>
      <c r="J31" s="311"/>
      <c r="K31" s="312"/>
      <c r="L31" s="311"/>
      <c r="M31" s="341"/>
      <c r="N31" s="116"/>
    </row>
    <row r="32" spans="1:21" ht="15.75">
      <c r="A32" s="187" t="s">
        <v>147</v>
      </c>
      <c r="B32" s="188"/>
      <c r="C32" s="188"/>
      <c r="D32" s="309"/>
      <c r="E32" s="310"/>
      <c r="F32" s="309"/>
      <c r="G32" s="310"/>
      <c r="H32" s="311"/>
      <c r="I32" s="312"/>
      <c r="J32" s="311"/>
      <c r="K32" s="312"/>
      <c r="L32" s="311"/>
      <c r="M32" s="341"/>
      <c r="N32" s="116"/>
    </row>
    <row r="33" spans="1:14" ht="16.5" thickBot="1">
      <c r="A33" s="189" t="s">
        <v>148</v>
      </c>
      <c r="B33" s="190"/>
      <c r="C33" s="190"/>
      <c r="D33" s="337" t="e">
        <f>B27*D27</f>
        <v>#DIV/0!</v>
      </c>
      <c r="E33" s="338"/>
      <c r="F33" s="337" t="e">
        <f>F27*B27</f>
        <v>#DIV/0!</v>
      </c>
      <c r="G33" s="338"/>
      <c r="H33" s="339"/>
      <c r="I33" s="340"/>
      <c r="J33" s="339"/>
      <c r="K33" s="340"/>
      <c r="L33" s="339"/>
      <c r="M33" s="342"/>
      <c r="N33" s="120" t="e">
        <f>SUM(D33:M33)</f>
        <v>#DIV/0!</v>
      </c>
    </row>
    <row r="34" spans="1:14" ht="16.5" thickBot="1">
      <c r="A34" s="130"/>
      <c r="B34" s="131"/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97"/>
      <c r="N34" s="116"/>
    </row>
    <row r="35" spans="1:14" ht="16.5" thickBot="1">
      <c r="A35" s="130"/>
      <c r="B35" s="131"/>
      <c r="C35" s="131"/>
      <c r="D35" s="131"/>
      <c r="E35" s="131"/>
      <c r="F35" s="131"/>
      <c r="G35" s="131"/>
      <c r="H35" s="131"/>
      <c r="I35" s="131"/>
      <c r="J35" s="205" t="s">
        <v>149</v>
      </c>
      <c r="K35" s="206"/>
      <c r="L35" s="335" t="e">
        <f>D33+F33</f>
        <v>#DIV/0!</v>
      </c>
      <c r="M35" s="336"/>
      <c r="N35" s="116"/>
    </row>
    <row r="36" spans="1:14" ht="15.75">
      <c r="A36" s="130"/>
      <c r="B36" s="131"/>
      <c r="C36" s="131"/>
      <c r="D36" s="131"/>
      <c r="E36" s="131"/>
      <c r="F36" s="131"/>
      <c r="G36" s="131"/>
      <c r="H36" s="131"/>
      <c r="I36" s="131"/>
      <c r="J36" s="202"/>
      <c r="K36" s="202"/>
      <c r="L36" s="203"/>
      <c r="M36" s="204"/>
      <c r="N36" s="115"/>
    </row>
    <row r="37" spans="1:14" ht="16.5" thickBot="1">
      <c r="A37" s="130"/>
      <c r="B37" s="131"/>
      <c r="C37" s="131"/>
      <c r="D37" s="131"/>
      <c r="E37" s="131"/>
      <c r="F37" s="131"/>
      <c r="G37" s="131"/>
      <c r="H37" s="131"/>
      <c r="I37" s="131"/>
      <c r="J37" s="202"/>
      <c r="K37" s="202"/>
      <c r="L37" s="203"/>
      <c r="M37" s="204"/>
      <c r="N37" s="115"/>
    </row>
    <row r="38" spans="1:14" ht="15.75">
      <c r="A38" s="137"/>
      <c r="B38" s="138"/>
      <c r="C38" s="138"/>
      <c r="D38" s="138"/>
      <c r="E38" s="138"/>
      <c r="F38" s="138"/>
      <c r="G38" s="138"/>
      <c r="H38" s="138"/>
      <c r="I38" s="139"/>
      <c r="J38" s="137"/>
      <c r="K38" s="138"/>
      <c r="L38" s="138"/>
      <c r="M38" s="139"/>
      <c r="N38" s="116"/>
    </row>
    <row r="39" spans="1:14" ht="15.75">
      <c r="A39" s="194"/>
      <c r="B39" s="195"/>
      <c r="C39" s="196"/>
      <c r="D39" s="196"/>
      <c r="E39" s="196"/>
      <c r="F39" s="131"/>
      <c r="G39" s="131"/>
      <c r="H39" s="131"/>
      <c r="I39" s="197"/>
      <c r="J39" s="201"/>
      <c r="K39" s="131"/>
      <c r="L39" s="131"/>
      <c r="M39" s="197"/>
      <c r="N39" s="116"/>
    </row>
    <row r="40" spans="1:14" ht="15.75">
      <c r="A40" s="194"/>
      <c r="B40" s="196"/>
      <c r="C40" s="196"/>
      <c r="D40" s="196"/>
      <c r="E40" s="196"/>
      <c r="F40" s="131"/>
      <c r="G40" s="131"/>
      <c r="H40" s="131"/>
      <c r="I40" s="197"/>
      <c r="J40" s="201"/>
      <c r="K40" s="131"/>
      <c r="L40" s="131"/>
      <c r="M40" s="197"/>
      <c r="N40" s="116"/>
    </row>
    <row r="41" spans="1:14" ht="15.75">
      <c r="A41" s="322" t="s">
        <v>189</v>
      </c>
      <c r="B41" s="323"/>
      <c r="C41" s="323"/>
      <c r="D41" s="323"/>
      <c r="E41" s="323"/>
      <c r="F41" s="323"/>
      <c r="G41" s="323"/>
      <c r="H41" s="323"/>
      <c r="I41" s="324"/>
      <c r="J41" s="130"/>
      <c r="K41" s="131"/>
      <c r="L41" s="131"/>
      <c r="M41" s="197"/>
      <c r="N41" s="116"/>
    </row>
    <row r="42" spans="1:14" ht="15.75">
      <c r="A42" s="322" t="s">
        <v>213</v>
      </c>
      <c r="B42" s="323"/>
      <c r="C42" s="323"/>
      <c r="D42" s="323"/>
      <c r="E42" s="323"/>
      <c r="F42" s="323"/>
      <c r="G42" s="323"/>
      <c r="H42" s="323"/>
      <c r="I42" s="324"/>
      <c r="J42" s="130"/>
      <c r="K42" s="131"/>
      <c r="L42" s="131"/>
      <c r="M42" s="197"/>
      <c r="N42" s="116"/>
    </row>
    <row r="43" spans="1:14" ht="15.75">
      <c r="A43" s="322" t="s">
        <v>210</v>
      </c>
      <c r="B43" s="323"/>
      <c r="C43" s="323"/>
      <c r="D43" s="323"/>
      <c r="E43" s="323"/>
      <c r="F43" s="323"/>
      <c r="G43" s="323"/>
      <c r="H43" s="323"/>
      <c r="I43" s="324"/>
      <c r="J43" s="130"/>
      <c r="K43" s="131"/>
      <c r="L43" s="131"/>
      <c r="M43" s="197"/>
      <c r="N43" s="116"/>
    </row>
    <row r="44" spans="1:14" ht="16.5" thickBot="1">
      <c r="A44" s="198"/>
      <c r="B44" s="199"/>
      <c r="C44" s="199"/>
      <c r="D44" s="199"/>
      <c r="E44" s="199"/>
      <c r="F44" s="199"/>
      <c r="G44" s="199"/>
      <c r="H44" s="199"/>
      <c r="I44" s="200"/>
      <c r="J44" s="198"/>
      <c r="K44" s="199"/>
      <c r="L44" s="199"/>
      <c r="M44" s="200"/>
      <c r="N44" s="123"/>
    </row>
  </sheetData>
  <mergeCells count="41">
    <mergeCell ref="L31:M31"/>
    <mergeCell ref="D31:E31"/>
    <mergeCell ref="A41:I41"/>
    <mergeCell ref="L33:M33"/>
    <mergeCell ref="D32:E32"/>
    <mergeCell ref="F32:G32"/>
    <mergeCell ref="H32:I32"/>
    <mergeCell ref="J32:K32"/>
    <mergeCell ref="L32:M32"/>
    <mergeCell ref="A42:I42"/>
    <mergeCell ref="A43:I43"/>
    <mergeCell ref="A29:C29"/>
    <mergeCell ref="A7:I7"/>
    <mergeCell ref="A10:A11"/>
    <mergeCell ref="D10:E10"/>
    <mergeCell ref="F10:G10"/>
    <mergeCell ref="H10:I10"/>
    <mergeCell ref="A9:M9"/>
    <mergeCell ref="B10:C10"/>
    <mergeCell ref="H29:I29"/>
    <mergeCell ref="L35:M35"/>
    <mergeCell ref="D33:E33"/>
    <mergeCell ref="F33:G33"/>
    <mergeCell ref="H33:I33"/>
    <mergeCell ref="J33:K33"/>
    <mergeCell ref="A1:M1"/>
    <mergeCell ref="A2:I2"/>
    <mergeCell ref="A3:I3"/>
    <mergeCell ref="A5:I5"/>
    <mergeCell ref="F31:G31"/>
    <mergeCell ref="H31:I31"/>
    <mergeCell ref="J31:K31"/>
    <mergeCell ref="F30:G30"/>
    <mergeCell ref="D30:E30"/>
    <mergeCell ref="J29:K29"/>
    <mergeCell ref="L29:M29"/>
    <mergeCell ref="D29:E29"/>
    <mergeCell ref="F29:G29"/>
    <mergeCell ref="H30:I30"/>
    <mergeCell ref="J30:K30"/>
    <mergeCell ref="L30:M30"/>
  </mergeCells>
  <pageMargins left="0.51181102362204722" right="0.51181102362204722" top="1.6865625" bottom="0.78740157480314965" header="0.31496062992125984" footer="0.31496062992125984"/>
  <pageSetup paperSize="9" scale="63" fitToHeight="38" orientation="landscape" horizontalDpi="300" verticalDpi="300" r:id="rId1"/>
  <headerFooter>
    <oddHeader>&amp;C&amp;50
LOGO DA EMPRESA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Plan1</vt:lpstr>
      <vt:lpstr>ORÇAMENTO</vt:lpstr>
      <vt:lpstr>CRONOGRAMA</vt:lpstr>
      <vt:lpstr>CRONOGRAMA!Area_de_impressao</vt:lpstr>
      <vt:lpstr>ORÇAMENTO!Area_de_impressao</vt:lpstr>
      <vt:lpstr>Plan1!Area_de_impressao</vt:lpstr>
      <vt:lpstr>ORÇAMENTO!Titulos_de_impressao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</dc:creator>
  <cp:lastModifiedBy>renato.botelho</cp:lastModifiedBy>
  <cp:lastPrinted>2018-06-06T12:14:11Z</cp:lastPrinted>
  <dcterms:created xsi:type="dcterms:W3CDTF">2014-05-16T01:46:06Z</dcterms:created>
  <dcterms:modified xsi:type="dcterms:W3CDTF">2018-06-06T12:16:04Z</dcterms:modified>
</cp:coreProperties>
</file>