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firstSheet="1" activeTab="1"/>
  </bookViews>
  <sheets>
    <sheet name="Plan4" sheetId="1" state="hidden" r:id="rId1"/>
    <sheet name="PLANILHA" sheetId="2" r:id="rId2"/>
    <sheet name="CRONOGRAMA" sheetId="3" r:id="rId3"/>
  </sheets>
  <externalReferences>
    <externalReference r:id="rId4"/>
  </externalReferences>
  <definedNames>
    <definedName name="_xlnm.Print_Area" localSheetId="2">CRONOGRAMA!$A$1:$Q$36</definedName>
    <definedName name="_xlnm.Print_Area" localSheetId="1">PLANILHA!$A$1:$H$84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9" i="3"/>
  <c r="B18"/>
  <c r="B17"/>
  <c r="B16"/>
  <c r="B15"/>
  <c r="B14"/>
  <c r="B13"/>
  <c r="B12"/>
  <c r="B11"/>
  <c r="A6"/>
  <c r="A5"/>
  <c r="A4"/>
  <c r="A3"/>
  <c r="H56" i="2"/>
  <c r="I56" s="1"/>
  <c r="D19" i="3" s="1"/>
  <c r="K19" s="1"/>
  <c r="K22" s="1"/>
  <c r="H55" i="2"/>
  <c r="H52"/>
  <c r="H51"/>
  <c r="H50"/>
  <c r="H53" s="1"/>
  <c r="I53" s="1"/>
  <c r="D18" i="3" s="1"/>
  <c r="I18" s="1"/>
  <c r="H47" i="2"/>
  <c r="H46"/>
  <c r="H45"/>
  <c r="H44"/>
  <c r="H43"/>
  <c r="H42"/>
  <c r="H41"/>
  <c r="H40"/>
  <c r="H48" s="1"/>
  <c r="I48" s="1"/>
  <c r="D17" i="3" s="1"/>
  <c r="H39" i="2"/>
  <c r="H36"/>
  <c r="H35"/>
  <c r="H37" s="1"/>
  <c r="I37" s="1"/>
  <c r="D16" i="3" s="1"/>
  <c r="I16" s="1"/>
  <c r="H32" i="2"/>
  <c r="H31"/>
  <c r="H33" s="1"/>
  <c r="I33" s="1"/>
  <c r="D15" i="3" s="1"/>
  <c r="I15" s="1"/>
  <c r="H28" i="2"/>
  <c r="H29" s="1"/>
  <c r="I29" s="1"/>
  <c r="D14" i="3" s="1"/>
  <c r="G14" s="1"/>
  <c r="H25" i="2"/>
  <c r="H24"/>
  <c r="H23"/>
  <c r="H22"/>
  <c r="H21"/>
  <c r="H20"/>
  <c r="H19"/>
  <c r="H18"/>
  <c r="H26" s="1"/>
  <c r="I26" s="1"/>
  <c r="D13" i="3" s="1"/>
  <c r="G13" s="1"/>
  <c r="H17" i="2"/>
  <c r="I15"/>
  <c r="D12" i="3" s="1"/>
  <c r="G12" s="1"/>
  <c r="H15" i="2"/>
  <c r="H14"/>
  <c r="H13"/>
  <c r="I11"/>
  <c r="H11"/>
  <c r="H10"/>
  <c r="I57" l="1"/>
  <c r="G17" i="3"/>
  <c r="I17"/>
  <c r="I22" s="1"/>
  <c r="H58" i="2"/>
  <c r="H59" s="1"/>
  <c r="H60" s="1"/>
  <c r="D11" i="3"/>
  <c r="H22" l="1"/>
  <c r="D22"/>
  <c r="G11"/>
  <c r="G22" s="1"/>
  <c r="F28" l="1"/>
  <c r="H28"/>
  <c r="E17"/>
  <c r="E16"/>
  <c r="E15"/>
  <c r="E14"/>
  <c r="E13"/>
  <c r="E12"/>
  <c r="E11"/>
  <c r="E22" s="1"/>
  <c r="E19"/>
  <c r="E18"/>
  <c r="J22"/>
  <c r="J28" s="1"/>
  <c r="F22"/>
  <c r="P30" l="1"/>
</calcChain>
</file>

<file path=xl/sharedStrings.xml><?xml version="1.0" encoding="utf-8"?>
<sst xmlns="http://schemas.openxmlformats.org/spreadsheetml/2006/main" count="203" uniqueCount="127">
  <si>
    <t>PROPONENTE:PREFEITURA MUNICIPAL DA ESTANCIA TURISTICA DE PARAGUAÇU PAULISTA</t>
  </si>
  <si>
    <t>OBRA:EXECUÇÃO DE INSTALAÇÕES DE COMBATE A INCÊNDIO</t>
  </si>
  <si>
    <t xml:space="preserve">LOCAL:RECINTO DE EXPOSIÇÕES </t>
  </si>
  <si>
    <t>DATA:02/08/2016</t>
  </si>
  <si>
    <t>ITEM</t>
  </si>
  <si>
    <t>CÓDIGO</t>
  </si>
  <si>
    <t>FONTE</t>
  </si>
  <si>
    <t>DESCRIÇÃO DOS SERVIÇOS</t>
  </si>
  <si>
    <t>UNID.</t>
  </si>
  <si>
    <t>QUANT.</t>
  </si>
  <si>
    <t>PR. UNIT.(R$) sem bdi</t>
  </si>
  <si>
    <t>VALOR (R$)</t>
  </si>
  <si>
    <t>1.0</t>
  </si>
  <si>
    <t>MOBILIZAÇÃO - CANTEIRO DE OBRAS - DEMOLIÇÕES</t>
  </si>
  <si>
    <t>1.1</t>
  </si>
  <si>
    <t>CPOS</t>
  </si>
  <si>
    <t>PLACA DE OBRA EM CHAPA DE AÇO GALVANIZADO - PADRÃO PREFEITURA MUNICIPAL - 1,50X2,00M</t>
  </si>
  <si>
    <t>M²</t>
  </si>
  <si>
    <t>3.0</t>
  </si>
  <si>
    <t>TUBULAÇÃO COM CONEXÕES EM FERRO GALVANIZADO</t>
  </si>
  <si>
    <t>3.1</t>
  </si>
  <si>
    <t xml:space="preserve">TUBO DE FERRO GALVANIZADO DN= 3´ INCLUSIVE CONEXÕES </t>
  </si>
  <si>
    <t>M</t>
  </si>
  <si>
    <t>3.2</t>
  </si>
  <si>
    <t>TUBO DE FERRO GALVANIZADO DN= 1 1/2´, INCLUSIVE CONEXÕES</t>
  </si>
  <si>
    <t>4.0</t>
  </si>
  <si>
    <t>DETECÇÃO,COMBATE E PREVENÇÃO A INCENDIO</t>
  </si>
  <si>
    <t>4.1</t>
  </si>
  <si>
    <t>ABRIGO PARA HIDRANTE/MANGUEIRA</t>
  </si>
  <si>
    <t>4.2</t>
  </si>
  <si>
    <t>HIDRANTE COM REGISTRO TIPO GLOBO ANGULAR DE 45° EM BRONZE, DN= 2 1/2´</t>
  </si>
  <si>
    <t>4.3</t>
  </si>
  <si>
    <t>MANGUEIRA COM UNIÃO DE ENGATE RÁPIDO, DN= 1 1/2´ (38 MM)</t>
  </si>
  <si>
    <t>4.4</t>
  </si>
  <si>
    <t>ESGUICHO LATÃO COM ENGATE RÁPIDO, DN= 2 1/2´, JATO REGULÁVEL</t>
  </si>
  <si>
    <t>4.5</t>
  </si>
  <si>
    <t>BOTOEIRA PARA ACIONAMENTO DE BOMBA DE INCÊNDIO TIPO QUEBRA-VIDRO</t>
  </si>
  <si>
    <t>4.6</t>
  </si>
  <si>
    <t>ACIONADOR MANUAL QUEBRA-VIDRO ENDEREÇÁVEL</t>
  </si>
  <si>
    <t>4.7</t>
  </si>
  <si>
    <t>SIRENE TIPO CORNETA DE 12 V</t>
  </si>
  <si>
    <t>4.12</t>
  </si>
  <si>
    <t xml:space="preserve">VÁLVULA DE RETENÇÃO HORIZONTAL EM BRONZE, DN= 1 1/2´ </t>
  </si>
  <si>
    <t>4.13</t>
  </si>
  <si>
    <t>REGISTRO DE GAVETA SEM ACABAMENTO, DN= 1 1/2´</t>
  </si>
  <si>
    <t>5.0</t>
  </si>
  <si>
    <t>ILUMINAÇÃO DE EMERGENCIA</t>
  </si>
  <si>
    <t>5.1</t>
  </si>
  <si>
    <t>IL 11 - LUMINARIA TIPO BLOCO AUTONOMO 127/220V EQUIPADA COM 2 LAMPADAS LED DE 8W, INSTALAÇÃO DE SOBREPOR. BATERIA SELADA RECARREGÁVEL, TEMPO DE CARGA DA BATERIA 24 HORAS AUTONOMIA 1 LAMPADA 6HORAS E 2 LAMPADAS 3 HORAS (INCLUSIVE PONTO DE ENERGIA COMPLETO)</t>
  </si>
  <si>
    <t>6.0</t>
  </si>
  <si>
    <t xml:space="preserve">BOMBAS E QUADROS </t>
  </si>
  <si>
    <t>6.1</t>
  </si>
  <si>
    <t>FDE</t>
  </si>
  <si>
    <t>08.08.078</t>
  </si>
  <si>
    <t>CONJ MOTOR-BOMBA (CENTRIFUGA) 7,5 HP (40000L/H 20 MCA)</t>
  </si>
  <si>
    <t>6.2</t>
  </si>
  <si>
    <t>09.05.088</t>
  </si>
  <si>
    <t>QUADRO COMANDO PARA BOMBA DE INCENDIO TRIFASICO DE 7,5 HP</t>
  </si>
  <si>
    <t>7.0</t>
  </si>
  <si>
    <t>EXTINTORES</t>
  </si>
  <si>
    <t>7.1</t>
  </si>
  <si>
    <t>EXTINTOR PÓ QUÍMICO SECO BC CAP. 20B</t>
  </si>
  <si>
    <t>7.2</t>
  </si>
  <si>
    <t>EXTINTOR ÁGUA PRESSURIZADA 2-A - 10L</t>
  </si>
  <si>
    <t>8.0</t>
  </si>
  <si>
    <t xml:space="preserve">SINALIZAÇÃO </t>
  </si>
  <si>
    <t>8.1</t>
  </si>
  <si>
    <t>P1 - PROIBIDO FUMAR Ø190MM</t>
  </si>
  <si>
    <t>8.2</t>
  </si>
  <si>
    <t>A5 - CUIDADO Ø 150MM</t>
  </si>
  <si>
    <t>8.3</t>
  </si>
  <si>
    <t>S4 - SAÍDA DE EMERGÊNCIA ( INDICAÇÃO DE DIREÇÃO) 150X250MM</t>
  </si>
  <si>
    <t>8.4</t>
  </si>
  <si>
    <t>S9 - SAÍDA DE EMERGÊNCIA (INDICAÇÃO DAS SAÍDAS) 150X250MM</t>
  </si>
  <si>
    <t>8.5</t>
  </si>
  <si>
    <t>M1 - SINALIZAÇÃO  NA ENTRADA PRINCIPAL 300X450MM</t>
  </si>
  <si>
    <t>8.6</t>
  </si>
  <si>
    <t>E2 - COMANDO MANUAL DE ALARME OU BOMBA DE INCÊNDIO 100X200MM</t>
  </si>
  <si>
    <t>8.7</t>
  </si>
  <si>
    <t>E5 - EXTINTOR DE INCÊNDIO 150X150MM</t>
  </si>
  <si>
    <t>8.8</t>
  </si>
  <si>
    <t>E7 - ABRIGO DE MANGUEIRA DE INCÊNDIO 150X150MM</t>
  </si>
  <si>
    <t>8.9</t>
  </si>
  <si>
    <t>E8 - HIDRANTE DE INCÊNDIO 150X150MM</t>
  </si>
  <si>
    <t>9.0</t>
  </si>
  <si>
    <t>REGISTRO DE RECALQUE EM MURO - VR VERTICAL</t>
  </si>
  <si>
    <t>9.1</t>
  </si>
  <si>
    <t>ADAPTADOR DE ENGATE RÁPIDO STORZ EM LATÃO DE 2 1/2´ X 1 1/2´</t>
  </si>
  <si>
    <t>9.2</t>
  </si>
  <si>
    <t>TAMPÃO DE ENGATE RÁPIDO EM LATÃO, DN= 1 1/2´, COM CORRENTE</t>
  </si>
  <si>
    <t>9.3</t>
  </si>
  <si>
    <t>VÁLVULA DE RETENÇÃO VERTICAL Ø 1 1/2"</t>
  </si>
  <si>
    <t>10.0</t>
  </si>
  <si>
    <t>BRIGADA</t>
  </si>
  <si>
    <t>10.1</t>
  </si>
  <si>
    <t>08.08.090</t>
  </si>
  <si>
    <t>TREINAMENTO BÁSICO PARA BRIGADA DE INCÊNDIO INCLUSO EQUIPAMENTOS</t>
  </si>
  <si>
    <t>CUSTO TOTAL SEM BDI</t>
  </si>
  <si>
    <t xml:space="preserve"> BDI</t>
  </si>
  <si>
    <t>TOTAL COM BDI</t>
  </si>
  <si>
    <t>__________________________________________________</t>
  </si>
  <si>
    <t>RENATO ALVES BOTELHO</t>
  </si>
  <si>
    <t>CAU/SP A68216-0</t>
  </si>
  <si>
    <t>CRONOGRAMA FÍSICO FINANCEIRO</t>
  </si>
  <si>
    <t>FÍSICO FINANCEIRO (EM % R$)</t>
  </si>
  <si>
    <t>1º MÊS</t>
  </si>
  <si>
    <t>2º MÊS</t>
  </si>
  <si>
    <t>3º MÊS</t>
  </si>
  <si>
    <t>4º MÊS</t>
  </si>
  <si>
    <t>5º MÊS</t>
  </si>
  <si>
    <t>6º MÊS</t>
  </si>
  <si>
    <t>DESCRIÇÃO</t>
  </si>
  <si>
    <t>INCIDICE</t>
  </si>
  <si>
    <t>NO MÊS</t>
  </si>
  <si>
    <t>ACUMULADO</t>
  </si>
  <si>
    <t>TOTAL</t>
  </si>
  <si>
    <t>FINANCEIRO NO MÊS (em R$)</t>
  </si>
  <si>
    <t>APLICAÇÃO DOS RECURSOS</t>
  </si>
  <si>
    <t>RECURSOS DA UNIÃO</t>
  </si>
  <si>
    <t>CONTRAPARTIDA</t>
  </si>
  <si>
    <t>OUTRAS FONTES</t>
  </si>
  <si>
    <t>VALOR TOTAL DO INVESTIMENTO</t>
  </si>
  <si>
    <t>Paraguaçu Paulista, 20 de julho de 2018</t>
  </si>
  <si>
    <t xml:space="preserve">ARQº RESPONSÁVEL : </t>
  </si>
  <si>
    <t>LOCAL E DATA</t>
  </si>
  <si>
    <t xml:space="preserve">CAU/SP : </t>
  </si>
  <si>
    <t>A68216-0</t>
  </si>
</sst>
</file>

<file path=xl/styles.xml><?xml version="1.0" encoding="utf-8"?>
<styleSheet xmlns="http://schemas.openxmlformats.org/spreadsheetml/2006/main">
  <numFmts count="7">
    <numFmt numFmtId="164" formatCode="#,##0.00\ ;&quot; (&quot;#,##0.00\);&quot; -&quot;#\ ;@\ "/>
    <numFmt numFmtId="165" formatCode="_(* #,##0.00_);_(* \(#,##0.00\);_(* \-??_);_(@_)"/>
    <numFmt numFmtId="166" formatCode="d/m/yyyy"/>
    <numFmt numFmtId="167" formatCode="_-&quot;R$ &quot;* #,##0.00_-;&quot;-R$ &quot;* #,##0.00_-;_-&quot;R$ &quot;* \-??_-;_-@_-"/>
    <numFmt numFmtId="168" formatCode="&quot;R$&quot;#,##0.00"/>
    <numFmt numFmtId="169" formatCode="&quot;R$ &quot;#,##0.00"/>
    <numFmt numFmtId="170" formatCode="0.000"/>
  </numFmts>
  <fonts count="29">
    <font>
      <sz val="10"/>
      <name val="Arial"/>
      <charset val="1"/>
    </font>
    <font>
      <b/>
      <sz val="16"/>
      <name val="Arial"/>
      <family val="2"/>
      <charset val="1"/>
    </font>
    <font>
      <sz val="10"/>
      <color rgb="FF000000"/>
      <name val="Arial1"/>
      <charset val="1"/>
    </font>
    <font>
      <sz val="16"/>
      <name val="Arial"/>
      <family val="2"/>
      <charset val="1"/>
    </font>
    <font>
      <sz val="16"/>
      <color rgb="FF000000"/>
      <name val="Arial"/>
      <family val="2"/>
      <charset val="1"/>
    </font>
    <font>
      <u/>
      <sz val="11"/>
      <color rgb="FF0000FF"/>
      <name val="Arial"/>
      <family val="2"/>
      <charset val="1"/>
    </font>
    <font>
      <u/>
      <sz val="16"/>
      <color rgb="FF0000FF"/>
      <name val="Arial"/>
      <family val="2"/>
      <charset val="1"/>
    </font>
    <font>
      <b/>
      <sz val="15"/>
      <name val="Arial"/>
      <family val="2"/>
      <charset val="1"/>
    </font>
    <font>
      <sz val="15"/>
      <name val="Arial"/>
      <family val="2"/>
      <charset val="1"/>
    </font>
    <font>
      <sz val="15"/>
      <color rgb="FF000000"/>
      <name val="Arial"/>
      <family val="2"/>
      <charset val="1"/>
    </font>
    <font>
      <b/>
      <sz val="15"/>
      <color rgb="FF000000"/>
      <name val="Arial"/>
      <family val="2"/>
      <charset val="1"/>
    </font>
    <font>
      <i/>
      <sz val="15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Times New Roman"/>
      <family val="1"/>
      <charset val="1"/>
    </font>
    <font>
      <sz val="11"/>
      <name val="Arial"/>
      <family val="2"/>
      <charset val="1"/>
    </font>
    <font>
      <sz val="8"/>
      <name val="Times New Roman"/>
      <family val="1"/>
      <charset val="1"/>
    </font>
    <font>
      <sz val="6"/>
      <name val="Times New Roman"/>
      <family val="1"/>
      <charset val="1"/>
    </font>
    <font>
      <sz val="8"/>
      <name val="Arial"/>
      <family val="2"/>
      <charset val="1"/>
    </font>
    <font>
      <sz val="7"/>
      <name val="Times New Roman"/>
      <family val="1"/>
      <charset val="1"/>
    </font>
    <font>
      <b/>
      <sz val="10"/>
      <name val="Times New Roman"/>
      <family val="1"/>
      <charset val="1"/>
    </font>
    <font>
      <b/>
      <sz val="7"/>
      <name val="Times New Roman"/>
      <family val="1"/>
      <charset val="1"/>
    </font>
    <font>
      <b/>
      <sz val="8"/>
      <name val="Times New Roman"/>
      <family val="1"/>
      <charset val="1"/>
    </font>
    <font>
      <b/>
      <sz val="6"/>
      <color rgb="FFFF0000"/>
      <name val="Times New Roman"/>
      <family val="1"/>
      <charset val="1"/>
    </font>
    <font>
      <sz val="10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rgb="FF93CDDD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C6D9F1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2F2F2"/>
        <bgColor rgb="FFDBEEF4"/>
      </patternFill>
    </fill>
  </fills>
  <borders count="7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165" fontId="28" fillId="0" borderId="0" applyBorder="0" applyProtection="0"/>
    <xf numFmtId="9" fontId="28" fillId="0" borderId="0" applyBorder="0" applyProtection="0"/>
    <xf numFmtId="0" fontId="5" fillId="0" borderId="0" applyBorder="0" applyProtection="0"/>
    <xf numFmtId="164" fontId="2" fillId="0" borderId="0" applyBorder="0" applyProtection="0"/>
  </cellStyleXfs>
  <cellXfs count="265">
    <xf numFmtId="0" fontId="0" fillId="0" borderId="0" xfId="0"/>
    <xf numFmtId="0" fontId="24" fillId="0" borderId="9" xfId="0" applyFont="1" applyBorder="1" applyAlignment="1" applyProtection="1">
      <alignment horizontal="left" vertical="center"/>
    </xf>
    <xf numFmtId="0" fontId="22" fillId="6" borderId="42" xfId="0" applyFont="1" applyFill="1" applyBorder="1" applyAlignment="1">
      <alignment horizontal="left"/>
    </xf>
    <xf numFmtId="165" fontId="22" fillId="6" borderId="42" xfId="4" applyNumberFormat="1" applyFont="1" applyFill="1" applyBorder="1" applyAlignment="1" applyProtection="1">
      <alignment horizontal="left"/>
    </xf>
    <xf numFmtId="0" fontId="18" fillId="0" borderId="33" xfId="0" applyFont="1" applyBorder="1" applyAlignment="1" applyProtection="1">
      <alignment horizontal="center"/>
    </xf>
    <xf numFmtId="0" fontId="14" fillId="4" borderId="9" xfId="0" applyFont="1" applyFill="1" applyBorder="1" applyAlignment="1" applyProtection="1">
      <alignment horizontal="center"/>
    </xf>
    <xf numFmtId="169" fontId="18" fillId="0" borderId="0" xfId="0" applyNumberFormat="1" applyFont="1" applyBorder="1" applyAlignment="1" applyProtection="1">
      <alignment horizontal="center"/>
      <protection locked="0"/>
    </xf>
    <xf numFmtId="169" fontId="18" fillId="4" borderId="8" xfId="0" applyNumberFormat="1" applyFont="1" applyFill="1" applyBorder="1" applyAlignment="1" applyProtection="1">
      <alignment horizontal="center"/>
      <protection locked="0"/>
    </xf>
    <xf numFmtId="0" fontId="17" fillId="4" borderId="6" xfId="0" applyFont="1" applyFill="1" applyBorder="1" applyAlignment="1">
      <alignment horizontal="left"/>
    </xf>
    <xf numFmtId="4" fontId="18" fillId="4" borderId="5" xfId="0" applyNumberFormat="1" applyFont="1" applyFill="1" applyBorder="1" applyAlignment="1" applyProtection="1">
      <alignment horizontal="center"/>
      <protection locked="0"/>
    </xf>
    <xf numFmtId="4" fontId="17" fillId="4" borderId="4" xfId="0" applyNumberFormat="1" applyFont="1" applyFill="1" applyBorder="1" applyAlignment="1">
      <alignment horizontal="left" wrapText="1"/>
    </xf>
    <xf numFmtId="0" fontId="17" fillId="4" borderId="1" xfId="0" applyFont="1" applyFill="1" applyBorder="1" applyAlignment="1">
      <alignment horizontal="left"/>
    </xf>
    <xf numFmtId="0" fontId="14" fillId="0" borderId="4" xfId="0" applyFont="1" applyBorder="1" applyAlignment="1" applyProtection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0" borderId="6" xfId="4" applyNumberFormat="1" applyFont="1" applyBorder="1" applyAlignment="1" applyProtection="1">
      <alignment horizontal="left" vertical="center"/>
    </xf>
    <xf numFmtId="0" fontId="1" fillId="0" borderId="1" xfId="4" applyNumberFormat="1" applyFont="1" applyBorder="1" applyAlignment="1" applyProtection="1">
      <alignment vertical="center"/>
      <protection locked="0"/>
    </xf>
    <xf numFmtId="0" fontId="1" fillId="0" borderId="2" xfId="4" applyNumberFormat="1" applyFont="1" applyBorder="1" applyAlignment="1" applyProtection="1">
      <alignment horizontal="center"/>
    </xf>
    <xf numFmtId="0" fontId="3" fillId="0" borderId="2" xfId="4" applyNumberFormat="1" applyFont="1" applyBorder="1" applyAlignment="1" applyProtection="1">
      <alignment horizontal="left" vertical="center" wrapText="1"/>
    </xf>
    <xf numFmtId="0" fontId="3" fillId="0" borderId="2" xfId="4" applyNumberFormat="1" applyFont="1" applyBorder="1" applyAlignment="1" applyProtection="1">
      <alignment horizontal="center" vertical="center" wrapText="1"/>
    </xf>
    <xf numFmtId="165" fontId="3" fillId="0" borderId="2" xfId="1" applyFont="1" applyBorder="1" applyAlignment="1" applyProtection="1">
      <alignment horizontal="center" vertical="center" wrapText="1"/>
    </xf>
    <xf numFmtId="0" fontId="3" fillId="0" borderId="3" xfId="4" applyNumberFormat="1" applyFont="1" applyBorder="1" applyAlignment="1" applyProtection="1">
      <alignment vertical="center" wrapText="1"/>
    </xf>
    <xf numFmtId="0" fontId="1" fillId="0" borderId="4" xfId="4" applyNumberFormat="1" applyFont="1" applyBorder="1" applyAlignment="1" applyProtection="1">
      <alignment vertical="center"/>
      <protection locked="0"/>
    </xf>
    <xf numFmtId="0" fontId="1" fillId="0" borderId="0" xfId="4" applyNumberFormat="1" applyFont="1" applyBorder="1" applyAlignment="1" applyProtection="1">
      <alignment horizontal="center"/>
    </xf>
    <xf numFmtId="0" fontId="3" fillId="0" borderId="0" xfId="4" applyNumberFormat="1" applyFont="1" applyBorder="1" applyAlignment="1" applyProtection="1">
      <alignment vertical="center" wrapText="1"/>
    </xf>
    <xf numFmtId="0" fontId="0" fillId="0" borderId="0" xfId="0" applyFont="1" applyBorder="1"/>
    <xf numFmtId="10" fontId="1" fillId="0" borderId="0" xfId="1" applyNumberFormat="1" applyFont="1" applyBorder="1" applyAlignment="1" applyProtection="1">
      <alignment horizontal="center" wrapText="1"/>
    </xf>
    <xf numFmtId="0" fontId="3" fillId="0" borderId="5" xfId="4" applyNumberFormat="1" applyFont="1" applyBorder="1" applyAlignment="1" applyProtection="1">
      <alignment vertical="center" wrapText="1"/>
    </xf>
    <xf numFmtId="0" fontId="3" fillId="0" borderId="0" xfId="4" applyNumberFormat="1" applyFont="1" applyBorder="1" applyAlignment="1" applyProtection="1">
      <alignment horizontal="center" vertical="center" wrapText="1"/>
    </xf>
    <xf numFmtId="0" fontId="1" fillId="0" borderId="0" xfId="4" applyNumberFormat="1" applyFont="1" applyBorder="1" applyAlignment="1" applyProtection="1">
      <alignment vertical="center"/>
    </xf>
    <xf numFmtId="166" fontId="1" fillId="0" borderId="0" xfId="4" applyNumberFormat="1" applyFont="1" applyBorder="1" applyAlignment="1" applyProtection="1">
      <alignment horizontal="center"/>
    </xf>
    <xf numFmtId="165" fontId="3" fillId="0" borderId="0" xfId="1" applyFont="1" applyBorder="1" applyAlignment="1" applyProtection="1">
      <alignment horizontal="center" vertical="center" wrapText="1"/>
    </xf>
    <xf numFmtId="0" fontId="3" fillId="0" borderId="5" xfId="4" applyNumberFormat="1" applyFont="1" applyBorder="1" applyAlignment="1" applyProtection="1">
      <alignment horizontal="center" vertical="center" wrapText="1"/>
    </xf>
    <xf numFmtId="0" fontId="1" fillId="0" borderId="7" xfId="4" applyNumberFormat="1" applyFont="1" applyBorder="1" applyAlignment="1" applyProtection="1">
      <alignment horizontal="center"/>
    </xf>
    <xf numFmtId="0" fontId="3" fillId="0" borderId="7" xfId="4" applyNumberFormat="1" applyFont="1" applyBorder="1" applyAlignment="1" applyProtection="1">
      <alignment horizontal="left" vertical="center" wrapText="1"/>
    </xf>
    <xf numFmtId="0" fontId="3" fillId="0" borderId="7" xfId="4" applyNumberFormat="1" applyFont="1" applyBorder="1" applyAlignment="1" applyProtection="1">
      <alignment horizontal="center" vertical="center" wrapText="1"/>
    </xf>
    <xf numFmtId="165" fontId="3" fillId="0" borderId="7" xfId="1" applyFont="1" applyBorder="1" applyAlignment="1" applyProtection="1">
      <alignment horizontal="center" vertical="center" wrapText="1"/>
    </xf>
    <xf numFmtId="0" fontId="3" fillId="0" borderId="8" xfId="4" applyNumberFormat="1" applyFont="1" applyBorder="1" applyAlignment="1" applyProtection="1">
      <alignment vertical="center" wrapText="1"/>
    </xf>
    <xf numFmtId="0" fontId="1" fillId="0" borderId="4" xfId="4" applyNumberFormat="1" applyFont="1" applyBorder="1" applyAlignment="1" applyProtection="1">
      <alignment vertical="center" wrapText="1"/>
    </xf>
    <xf numFmtId="0" fontId="1" fillId="0" borderId="0" xfId="4" applyNumberFormat="1" applyFont="1" applyBorder="1" applyAlignment="1" applyProtection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3" applyFont="1" applyBorder="1" applyAlignment="1" applyProtection="1">
      <alignment horizontal="center" vertical="center" wrapText="1"/>
    </xf>
    <xf numFmtId="0" fontId="1" fillId="0" borderId="5" xfId="4" applyNumberFormat="1" applyFont="1" applyBorder="1" applyAlignment="1" applyProtection="1">
      <alignment vertical="center" wrapText="1"/>
    </xf>
    <xf numFmtId="49" fontId="1" fillId="2" borderId="9" xfId="4" applyNumberFormat="1" applyFont="1" applyFill="1" applyBorder="1" applyAlignment="1" applyProtection="1">
      <alignment horizontal="center" vertical="center"/>
    </xf>
    <xf numFmtId="165" fontId="1" fillId="2" borderId="10" xfId="1" applyFont="1" applyFill="1" applyBorder="1" applyAlignment="1" applyProtection="1">
      <alignment horizontal="center" vertical="center"/>
    </xf>
    <xf numFmtId="4" fontId="1" fillId="2" borderId="9" xfId="4" applyNumberFormat="1" applyFont="1" applyFill="1" applyBorder="1" applyAlignment="1" applyProtection="1">
      <alignment horizontal="center" vertical="center" wrapText="1"/>
    </xf>
    <xf numFmtId="4" fontId="1" fillId="2" borderId="11" xfId="4" applyNumberFormat="1" applyFont="1" applyFill="1" applyBorder="1" applyAlignment="1" applyProtection="1">
      <alignment horizontal="center" vertical="center"/>
    </xf>
    <xf numFmtId="49" fontId="1" fillId="0" borderId="4" xfId="4" applyNumberFormat="1" applyFont="1" applyBorder="1" applyAlignment="1" applyProtection="1">
      <alignment horizontal="center" vertical="center"/>
    </xf>
    <xf numFmtId="49" fontId="1" fillId="0" borderId="0" xfId="4" applyNumberFormat="1" applyFont="1" applyBorder="1" applyAlignment="1" applyProtection="1">
      <alignment horizontal="center" vertical="center"/>
    </xf>
    <xf numFmtId="165" fontId="1" fillId="0" borderId="0" xfId="1" applyFont="1" applyBorder="1" applyAlignment="1" applyProtection="1">
      <alignment horizontal="center" vertical="center"/>
    </xf>
    <xf numFmtId="4" fontId="1" fillId="0" borderId="0" xfId="4" applyNumberFormat="1" applyFont="1" applyBorder="1" applyAlignment="1" applyProtection="1">
      <alignment horizontal="center" vertical="center" wrapText="1"/>
    </xf>
    <xf numFmtId="4" fontId="1" fillId="0" borderId="5" xfId="4" applyNumberFormat="1" applyFont="1" applyBorder="1" applyAlignment="1" applyProtection="1">
      <alignment horizontal="center" vertical="center"/>
    </xf>
    <xf numFmtId="0" fontId="7" fillId="2" borderId="12" xfId="4" applyNumberFormat="1" applyFont="1" applyFill="1" applyBorder="1" applyAlignment="1" applyProtection="1">
      <alignment horizontal="center"/>
    </xf>
    <xf numFmtId="0" fontId="7" fillId="2" borderId="13" xfId="4" applyNumberFormat="1" applyFont="1" applyFill="1" applyBorder="1" applyAlignment="1" applyProtection="1">
      <alignment horizontal="center"/>
    </xf>
    <xf numFmtId="0" fontId="7" fillId="2" borderId="13" xfId="4" applyNumberFormat="1" applyFont="1" applyFill="1" applyBorder="1" applyAlignment="1" applyProtection="1">
      <alignment vertical="center"/>
    </xf>
    <xf numFmtId="165" fontId="8" fillId="2" borderId="13" xfId="1" applyFont="1" applyFill="1" applyBorder="1" applyAlignment="1" applyProtection="1">
      <alignment vertical="center"/>
    </xf>
    <xf numFmtId="165" fontId="7" fillId="2" borderId="13" xfId="1" applyFont="1" applyFill="1" applyBorder="1" applyAlignment="1" applyProtection="1">
      <alignment vertical="center"/>
    </xf>
    <xf numFmtId="4" fontId="7" fillId="2" borderId="14" xfId="4" applyNumberFormat="1" applyFont="1" applyFill="1" applyBorder="1" applyAlignment="1" applyProtection="1">
      <alignment vertical="center"/>
    </xf>
    <xf numFmtId="0" fontId="8" fillId="0" borderId="12" xfId="4" applyNumberFormat="1" applyFont="1" applyBorder="1" applyAlignment="1" applyProtection="1">
      <alignment horizontal="center"/>
    </xf>
    <xf numFmtId="0" fontId="9" fillId="0" borderId="13" xfId="0" applyFont="1" applyBorder="1" applyAlignment="1">
      <alignment horizontal="center"/>
    </xf>
    <xf numFmtId="0" fontId="8" fillId="0" borderId="13" xfId="4" applyNumberFormat="1" applyFont="1" applyBorder="1" applyAlignment="1" applyProtection="1">
      <alignment horizontal="center" wrapText="1"/>
    </xf>
    <xf numFmtId="0" fontId="8" fillId="0" borderId="13" xfId="4" applyNumberFormat="1" applyFont="1" applyBorder="1" applyAlignment="1" applyProtection="1">
      <alignment vertical="center"/>
    </xf>
    <xf numFmtId="0" fontId="8" fillId="0" borderId="13" xfId="4" applyNumberFormat="1" applyFont="1" applyBorder="1" applyAlignment="1" applyProtection="1">
      <alignment horizontal="center" vertical="center"/>
    </xf>
    <xf numFmtId="4" fontId="8" fillId="0" borderId="13" xfId="1" applyNumberFormat="1" applyFont="1" applyBorder="1" applyAlignment="1" applyProtection="1">
      <alignment horizontal="center" vertical="center"/>
    </xf>
    <xf numFmtId="167" fontId="8" fillId="0" borderId="13" xfId="1" applyNumberFormat="1" applyFont="1" applyBorder="1" applyAlignment="1" applyProtection="1"/>
    <xf numFmtId="167" fontId="9" fillId="0" borderId="14" xfId="0" applyNumberFormat="1" applyFont="1" applyBorder="1" applyAlignment="1">
      <alignment horizontal="right"/>
    </xf>
    <xf numFmtId="167" fontId="0" fillId="0" borderId="0" xfId="0" applyNumberFormat="1"/>
    <xf numFmtId="167" fontId="10" fillId="0" borderId="14" xfId="0" applyNumberFormat="1" applyFont="1" applyBorder="1" applyAlignment="1">
      <alignment horizontal="right"/>
    </xf>
    <xf numFmtId="167" fontId="7" fillId="2" borderId="13" xfId="1" applyNumberFormat="1" applyFont="1" applyFill="1" applyBorder="1" applyAlignment="1" applyProtection="1"/>
    <xf numFmtId="4" fontId="7" fillId="2" borderId="14" xfId="4" applyNumberFormat="1" applyFont="1" applyFill="1" applyBorder="1" applyAlignment="1" applyProtection="1">
      <alignment horizontal="right" vertical="center"/>
    </xf>
    <xf numFmtId="0" fontId="8" fillId="0" borderId="13" xfId="0" applyFont="1" applyBorder="1" applyAlignment="1">
      <alignment horizontal="center"/>
    </xf>
    <xf numFmtId="0" fontId="8" fillId="0" borderId="13" xfId="4" applyNumberFormat="1" applyFont="1" applyBorder="1" applyAlignment="1" applyProtection="1">
      <alignment horizontal="center"/>
    </xf>
    <xf numFmtId="2" fontId="8" fillId="0" borderId="13" xfId="1" applyNumberFormat="1" applyFont="1" applyBorder="1" applyAlignment="1" applyProtection="1">
      <alignment horizontal="center"/>
    </xf>
    <xf numFmtId="0" fontId="8" fillId="3" borderId="12" xfId="4" applyNumberFormat="1" applyFont="1" applyFill="1" applyBorder="1" applyAlignment="1" applyProtection="1">
      <alignment horizontal="center"/>
    </xf>
    <xf numFmtId="0" fontId="8" fillId="3" borderId="13" xfId="4" applyNumberFormat="1" applyFont="1" applyFill="1" applyBorder="1" applyAlignment="1" applyProtection="1">
      <alignment horizontal="center" wrapText="1"/>
    </xf>
    <xf numFmtId="0" fontId="8" fillId="3" borderId="13" xfId="4" applyNumberFormat="1" applyFont="1" applyFill="1" applyBorder="1" applyAlignment="1" applyProtection="1">
      <alignment vertical="center"/>
    </xf>
    <xf numFmtId="2" fontId="8" fillId="3" borderId="13" xfId="1" applyNumberFormat="1" applyFont="1" applyFill="1" applyBorder="1" applyAlignment="1" applyProtection="1">
      <alignment horizontal="center"/>
    </xf>
    <xf numFmtId="167" fontId="8" fillId="3" borderId="13" xfId="1" applyNumberFormat="1" applyFont="1" applyFill="1" applyBorder="1" applyAlignment="1" applyProtection="1"/>
    <xf numFmtId="0" fontId="8" fillId="3" borderId="13" xfId="4" applyNumberFormat="1" applyFont="1" applyFill="1" applyBorder="1" applyAlignment="1" applyProtection="1">
      <alignment horizontal="center"/>
    </xf>
    <xf numFmtId="2" fontId="8" fillId="0" borderId="13" xfId="1" applyNumberFormat="1" applyFont="1" applyBorder="1" applyAlignment="1" applyProtection="1">
      <alignment horizontal="center" vertical="center"/>
    </xf>
    <xf numFmtId="167" fontId="9" fillId="0" borderId="13" xfId="0" applyNumberFormat="1" applyFont="1" applyBorder="1"/>
    <xf numFmtId="167" fontId="9" fillId="0" borderId="14" xfId="0" applyNumberFormat="1" applyFont="1" applyBorder="1"/>
    <xf numFmtId="0" fontId="8" fillId="0" borderId="13" xfId="0" applyFont="1" applyBorder="1"/>
    <xf numFmtId="0" fontId="9" fillId="0" borderId="13" xfId="0" applyFont="1" applyBorder="1" applyAlignment="1">
      <alignment horizontal="center" vertical="center"/>
    </xf>
    <xf numFmtId="0" fontId="8" fillId="3" borderId="13" xfId="0" applyFont="1" applyFill="1" applyBorder="1"/>
    <xf numFmtId="0" fontId="8" fillId="0" borderId="13" xfId="0" applyFont="1" applyBorder="1" applyAlignment="1">
      <alignment wrapText="1"/>
    </xf>
    <xf numFmtId="0" fontId="8" fillId="0" borderId="13" xfId="4" applyNumberFormat="1" applyFont="1" applyBorder="1" applyAlignment="1" applyProtection="1">
      <alignment horizontal="left" vertical="center" wrapText="1"/>
    </xf>
    <xf numFmtId="0" fontId="8" fillId="0" borderId="12" xfId="4" applyNumberFormat="1" applyFont="1" applyBorder="1" applyAlignment="1" applyProtection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3" xfId="4" applyNumberFormat="1" applyFont="1" applyBorder="1" applyAlignment="1" applyProtection="1">
      <alignment horizontal="center" vertical="center" wrapText="1"/>
    </xf>
    <xf numFmtId="9" fontId="8" fillId="0" borderId="13" xfId="2" applyFont="1" applyBorder="1" applyAlignment="1" applyProtection="1">
      <alignment horizontal="left" vertical="center" wrapText="1"/>
    </xf>
    <xf numFmtId="0" fontId="8" fillId="0" borderId="15" xfId="4" applyNumberFormat="1" applyFont="1" applyBorder="1" applyAlignment="1" applyProtection="1">
      <alignment horizontal="center" vertical="center"/>
    </xf>
    <xf numFmtId="167" fontId="8" fillId="0" borderId="13" xfId="1" applyNumberFormat="1" applyFont="1" applyBorder="1" applyAlignment="1" applyProtection="1">
      <alignment vertical="center"/>
    </xf>
    <xf numFmtId="167" fontId="9" fillId="0" borderId="14" xfId="0" applyNumberFormat="1" applyFont="1" applyBorder="1" applyAlignment="1">
      <alignment vertical="center"/>
    </xf>
    <xf numFmtId="0" fontId="8" fillId="0" borderId="16" xfId="4" applyNumberFormat="1" applyFont="1" applyBorder="1" applyAlignment="1" applyProtection="1">
      <alignment horizontal="center" wrapText="1"/>
    </xf>
    <xf numFmtId="9" fontId="11" fillId="0" borderId="13" xfId="2" applyFont="1" applyBorder="1" applyAlignment="1" applyProtection="1">
      <alignment horizontal="left" vertical="center" wrapText="1"/>
    </xf>
    <xf numFmtId="167" fontId="10" fillId="0" borderId="14" xfId="0" applyNumberFormat="1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6" xfId="4" applyNumberFormat="1" applyFont="1" applyFill="1" applyBorder="1" applyAlignment="1" applyProtection="1">
      <alignment horizontal="center" wrapText="1"/>
    </xf>
    <xf numFmtId="0" fontId="7" fillId="2" borderId="13" xfId="0" applyFont="1" applyFill="1" applyBorder="1"/>
    <xf numFmtId="0" fontId="8" fillId="2" borderId="15" xfId="4" applyNumberFormat="1" applyFont="1" applyFill="1" applyBorder="1" applyAlignment="1" applyProtection="1">
      <alignment horizontal="center" vertical="center"/>
    </xf>
    <xf numFmtId="2" fontId="8" fillId="2" borderId="13" xfId="1" applyNumberFormat="1" applyFont="1" applyFill="1" applyBorder="1" applyAlignment="1" applyProtection="1">
      <alignment horizontal="center" vertical="center"/>
    </xf>
    <xf numFmtId="167" fontId="8" fillId="2" borderId="13" xfId="1" applyNumberFormat="1" applyFont="1" applyFill="1" applyBorder="1" applyAlignment="1" applyProtection="1">
      <alignment vertical="center"/>
    </xf>
    <xf numFmtId="167" fontId="9" fillId="2" borderId="14" xfId="0" applyNumberFormat="1" applyFont="1" applyFill="1" applyBorder="1" applyAlignment="1">
      <alignment vertical="center"/>
    </xf>
    <xf numFmtId="0" fontId="12" fillId="0" borderId="0" xfId="0" applyFont="1"/>
    <xf numFmtId="10" fontId="0" fillId="0" borderId="0" xfId="0" applyNumberFormat="1"/>
    <xf numFmtId="2" fontId="0" fillId="0" borderId="0" xfId="0" applyNumberFormat="1"/>
    <xf numFmtId="0" fontId="9" fillId="0" borderId="13" xfId="0" applyFont="1" applyBorder="1"/>
    <xf numFmtId="0" fontId="8" fillId="0" borderId="13" xfId="0" applyFont="1" applyBorder="1" applyAlignment="1">
      <alignment horizontal="justify" wrapText="1"/>
    </xf>
    <xf numFmtId="0" fontId="9" fillId="0" borderId="0" xfId="0" applyFont="1"/>
    <xf numFmtId="0" fontId="8" fillId="0" borderId="0" xfId="0" applyFont="1"/>
    <xf numFmtId="0" fontId="8" fillId="0" borderId="17" xfId="4" applyNumberFormat="1" applyFont="1" applyBorder="1" applyAlignment="1" applyProtection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justify" wrapText="1"/>
    </xf>
    <xf numFmtId="0" fontId="8" fillId="0" borderId="19" xfId="4" applyNumberFormat="1" applyFont="1" applyBorder="1" applyAlignment="1" applyProtection="1">
      <alignment horizontal="center" vertical="center"/>
    </xf>
    <xf numFmtId="2" fontId="8" fillId="0" borderId="18" xfId="1" applyNumberFormat="1" applyFont="1" applyBorder="1" applyAlignment="1" applyProtection="1">
      <alignment horizontal="center" vertical="center"/>
    </xf>
    <xf numFmtId="167" fontId="8" fillId="0" borderId="18" xfId="1" applyNumberFormat="1" applyFont="1" applyBorder="1" applyAlignment="1" applyProtection="1"/>
    <xf numFmtId="167" fontId="9" fillId="0" borderId="20" xfId="0" applyNumberFormat="1" applyFont="1" applyBorder="1"/>
    <xf numFmtId="0" fontId="8" fillId="0" borderId="21" xfId="4" applyNumberFormat="1" applyFont="1" applyBorder="1" applyAlignment="1" applyProtection="1">
      <alignment horizontal="center"/>
    </xf>
    <xf numFmtId="0" fontId="8" fillId="0" borderId="22" xfId="0" applyFont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justify" wrapText="1"/>
    </xf>
    <xf numFmtId="0" fontId="8" fillId="0" borderId="23" xfId="4" applyNumberFormat="1" applyFont="1" applyBorder="1" applyAlignment="1" applyProtection="1">
      <alignment horizontal="center" vertical="center"/>
    </xf>
    <xf numFmtId="2" fontId="8" fillId="0" borderId="22" xfId="1" applyNumberFormat="1" applyFont="1" applyBorder="1" applyAlignment="1" applyProtection="1">
      <alignment horizontal="center" vertical="center"/>
    </xf>
    <xf numFmtId="167" fontId="8" fillId="0" borderId="22" xfId="1" applyNumberFormat="1" applyFont="1" applyBorder="1" applyAlignment="1" applyProtection="1"/>
    <xf numFmtId="167" fontId="9" fillId="0" borderId="24" xfId="0" applyNumberFormat="1" applyFont="1" applyBorder="1"/>
    <xf numFmtId="0" fontId="8" fillId="0" borderId="25" xfId="4" applyNumberFormat="1" applyFont="1" applyBorder="1" applyAlignment="1" applyProtection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justify" wrapText="1"/>
    </xf>
    <xf numFmtId="0" fontId="8" fillId="0" borderId="27" xfId="4" applyNumberFormat="1" applyFont="1" applyBorder="1" applyAlignment="1" applyProtection="1">
      <alignment horizontal="center" vertical="center"/>
    </xf>
    <xf numFmtId="2" fontId="8" fillId="0" borderId="26" xfId="1" applyNumberFormat="1" applyFont="1" applyBorder="1" applyAlignment="1" applyProtection="1">
      <alignment horizontal="center" vertical="center"/>
    </xf>
    <xf numFmtId="167" fontId="8" fillId="0" borderId="26" xfId="1" applyNumberFormat="1" applyFont="1" applyBorder="1" applyAlignment="1" applyProtection="1"/>
    <xf numFmtId="167" fontId="9" fillId="0" borderId="28" xfId="0" applyNumberFormat="1" applyFont="1" applyBorder="1"/>
    <xf numFmtId="167" fontId="10" fillId="0" borderId="14" xfId="0" applyNumberFormat="1" applyFont="1" applyBorder="1"/>
    <xf numFmtId="0" fontId="7" fillId="2" borderId="13" xfId="0" applyFont="1" applyFill="1" applyBorder="1" applyAlignment="1">
      <alignment horizontal="justify" wrapText="1"/>
    </xf>
    <xf numFmtId="0" fontId="9" fillId="2" borderId="13" xfId="0" applyFont="1" applyFill="1" applyBorder="1" applyAlignment="1">
      <alignment horizontal="center"/>
    </xf>
    <xf numFmtId="0" fontId="8" fillId="2" borderId="13" xfId="4" applyNumberFormat="1" applyFont="1" applyFill="1" applyBorder="1" applyAlignment="1" applyProtection="1">
      <alignment horizontal="center" wrapText="1"/>
    </xf>
    <xf numFmtId="0" fontId="8" fillId="2" borderId="13" xfId="4" applyNumberFormat="1" applyFont="1" applyFill="1" applyBorder="1" applyAlignment="1" applyProtection="1">
      <alignment horizontal="center" vertical="center"/>
    </xf>
    <xf numFmtId="167" fontId="8" fillId="2" borderId="13" xfId="1" applyNumberFormat="1" applyFont="1" applyFill="1" applyBorder="1" applyAlignment="1" applyProtection="1"/>
    <xf numFmtId="4" fontId="9" fillId="2" borderId="14" xfId="0" applyNumberFormat="1" applyFont="1" applyFill="1" applyBorder="1"/>
    <xf numFmtId="0" fontId="8" fillId="3" borderId="17" xfId="4" applyNumberFormat="1" applyFont="1" applyFill="1" applyBorder="1" applyAlignment="1" applyProtection="1">
      <alignment horizontal="center"/>
    </xf>
    <xf numFmtId="0" fontId="7" fillId="3" borderId="13" xfId="4" applyNumberFormat="1" applyFont="1" applyFill="1" applyBorder="1" applyAlignment="1" applyProtection="1">
      <alignment vertical="center"/>
    </xf>
    <xf numFmtId="165" fontId="8" fillId="3" borderId="13" xfId="1" applyFont="1" applyFill="1" applyBorder="1" applyAlignment="1" applyProtection="1">
      <alignment vertical="center"/>
    </xf>
    <xf numFmtId="165" fontId="7" fillId="3" borderId="13" xfId="1" applyFont="1" applyFill="1" applyBorder="1" applyAlignment="1" applyProtection="1">
      <alignment vertical="center"/>
    </xf>
    <xf numFmtId="167" fontId="7" fillId="3" borderId="14" xfId="4" applyNumberFormat="1" applyFont="1" applyFill="1" applyBorder="1" applyAlignment="1" applyProtection="1">
      <alignment vertical="center"/>
    </xf>
    <xf numFmtId="0" fontId="0" fillId="0" borderId="4" xfId="0" applyBorder="1"/>
    <xf numFmtId="167" fontId="0" fillId="0" borderId="5" xfId="0" applyNumberFormat="1" applyBorder="1"/>
    <xf numFmtId="167" fontId="0" fillId="0" borderId="0" xfId="0" applyNumberFormat="1"/>
    <xf numFmtId="0" fontId="8" fillId="2" borderId="12" xfId="4" applyNumberFormat="1" applyFont="1" applyFill="1" applyBorder="1" applyAlignment="1" applyProtection="1">
      <alignment horizontal="center"/>
    </xf>
    <xf numFmtId="0" fontId="7" fillId="2" borderId="16" xfId="4" applyNumberFormat="1" applyFont="1" applyFill="1" applyBorder="1" applyAlignment="1" applyProtection="1">
      <alignment vertical="center"/>
    </xf>
    <xf numFmtId="0" fontId="8" fillId="2" borderId="29" xfId="4" applyNumberFormat="1" applyFont="1" applyFill="1" applyBorder="1" applyAlignment="1" applyProtection="1">
      <alignment horizontal="center" vertical="center"/>
    </xf>
    <xf numFmtId="2" fontId="8" fillId="2" borderId="29" xfId="1" applyNumberFormat="1" applyFont="1" applyFill="1" applyBorder="1" applyAlignment="1" applyProtection="1">
      <alignment horizontal="center" vertical="center"/>
    </xf>
    <xf numFmtId="167" fontId="8" fillId="2" borderId="15" xfId="1" applyNumberFormat="1" applyFont="1" applyFill="1" applyBorder="1" applyAlignment="1" applyProtection="1"/>
    <xf numFmtId="167" fontId="7" fillId="2" borderId="30" xfId="0" applyNumberFormat="1" applyFont="1" applyFill="1" applyBorder="1"/>
    <xf numFmtId="9" fontId="7" fillId="2" borderId="13" xfId="1" applyNumberFormat="1" applyFont="1" applyFill="1" applyBorder="1" applyAlignment="1" applyProtection="1"/>
    <xf numFmtId="0" fontId="0" fillId="0" borderId="5" xfId="0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5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16" fillId="0" borderId="0" xfId="0" applyFont="1" applyBorder="1" applyProtection="1"/>
    <xf numFmtId="0" fontId="18" fillId="4" borderId="2" xfId="0" applyFont="1" applyFill="1" applyBorder="1" applyAlignment="1" applyProtection="1"/>
    <xf numFmtId="0" fontId="0" fillId="4" borderId="2" xfId="0" applyFont="1" applyFill="1" applyBorder="1"/>
    <xf numFmtId="0" fontId="0" fillId="4" borderId="3" xfId="0" applyFill="1" applyBorder="1"/>
    <xf numFmtId="0" fontId="17" fillId="4" borderId="4" xfId="0" applyFont="1" applyFill="1" applyBorder="1" applyAlignment="1">
      <alignment horizontal="left"/>
    </xf>
    <xf numFmtId="0" fontId="19" fillId="4" borderId="0" xfId="0" applyFont="1" applyFill="1" applyBorder="1" applyAlignment="1" applyProtection="1">
      <alignment horizontal="center"/>
    </xf>
    <xf numFmtId="0" fontId="18" fillId="4" borderId="0" xfId="0" applyFont="1" applyFill="1" applyBorder="1" applyAlignment="1" applyProtection="1"/>
    <xf numFmtId="0" fontId="18" fillId="4" borderId="0" xfId="0" applyFont="1" applyFill="1" applyBorder="1" applyAlignment="1" applyProtection="1">
      <alignment horizontal="center"/>
    </xf>
    <xf numFmtId="0" fontId="18" fillId="4" borderId="5" xfId="0" applyFont="1" applyFill="1" applyBorder="1" applyAlignment="1" applyProtection="1">
      <alignment horizontal="center"/>
    </xf>
    <xf numFmtId="0" fontId="18" fillId="4" borderId="0" xfId="0" applyFont="1" applyFill="1" applyBorder="1" applyAlignment="1" applyProtection="1">
      <alignment horizontal="right"/>
    </xf>
    <xf numFmtId="168" fontId="18" fillId="4" borderId="0" xfId="0" applyNumberFormat="1" applyFont="1" applyFill="1" applyBorder="1" applyAlignment="1" applyProtection="1">
      <alignment horizontal="right"/>
    </xf>
    <xf numFmtId="0" fontId="18" fillId="4" borderId="7" xfId="0" applyFont="1" applyFill="1" applyBorder="1" applyAlignment="1" applyProtection="1"/>
    <xf numFmtId="0" fontId="18" fillId="4" borderId="7" xfId="0" applyFont="1" applyFill="1" applyBorder="1" applyAlignment="1" applyProtection="1">
      <alignment horizontal="right"/>
    </xf>
    <xf numFmtId="0" fontId="17" fillId="0" borderId="4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 applyProtection="1"/>
    <xf numFmtId="0" fontId="18" fillId="5" borderId="0" xfId="0" applyFont="1" applyFill="1" applyBorder="1" applyAlignment="1" applyProtection="1"/>
    <xf numFmtId="0" fontId="18" fillId="0" borderId="0" xfId="0" applyFont="1" applyBorder="1" applyAlignment="1" applyProtection="1">
      <alignment horizontal="right"/>
    </xf>
    <xf numFmtId="0" fontId="18" fillId="0" borderId="1" xfId="0" applyFont="1" applyBorder="1" applyProtection="1"/>
    <xf numFmtId="0" fontId="20" fillId="0" borderId="31" xfId="0" applyFont="1" applyBorder="1" applyProtection="1"/>
    <xf numFmtId="0" fontId="20" fillId="0" borderId="2" xfId="0" applyFont="1" applyBorder="1" applyProtection="1"/>
    <xf numFmtId="0" fontId="18" fillId="0" borderId="32" xfId="0" applyFont="1" applyBorder="1" applyProtection="1"/>
    <xf numFmtId="0" fontId="18" fillId="0" borderId="2" xfId="0" applyFont="1" applyBorder="1" applyProtection="1"/>
    <xf numFmtId="0" fontId="21" fillId="0" borderId="34" xfId="0" applyFont="1" applyBorder="1" applyAlignment="1" applyProtection="1">
      <alignment horizontal="center"/>
    </xf>
    <xf numFmtId="0" fontId="21" fillId="0" borderId="35" xfId="0" applyFont="1" applyBorder="1" applyAlignment="1" applyProtection="1">
      <alignment horizontal="left"/>
    </xf>
    <xf numFmtId="0" fontId="20" fillId="0" borderId="36" xfId="0" applyFont="1" applyBorder="1" applyAlignment="1" applyProtection="1">
      <alignment horizontal="left"/>
    </xf>
    <xf numFmtId="0" fontId="21" fillId="0" borderId="36" xfId="0" applyFont="1" applyBorder="1" applyAlignment="1" applyProtection="1">
      <alignment horizontal="center"/>
    </xf>
    <xf numFmtId="0" fontId="21" fillId="0" borderId="37" xfId="0" applyFont="1" applyBorder="1" applyAlignment="1" applyProtection="1">
      <alignment horizontal="center"/>
    </xf>
    <xf numFmtId="0" fontId="21" fillId="0" borderId="38" xfId="0" applyFont="1" applyBorder="1" applyAlignment="1" applyProtection="1">
      <alignment horizontal="left"/>
    </xf>
    <xf numFmtId="0" fontId="21" fillId="0" borderId="39" xfId="0" applyFont="1" applyBorder="1" applyAlignment="1" applyProtection="1">
      <alignment horizontal="left"/>
    </xf>
    <xf numFmtId="0" fontId="21" fillId="0" borderId="40" xfId="0" applyFont="1" applyBorder="1" applyAlignment="1" applyProtection="1">
      <alignment horizontal="left"/>
    </xf>
    <xf numFmtId="0" fontId="20" fillId="0" borderId="41" xfId="0" applyFont="1" applyBorder="1" applyAlignment="1" applyProtection="1">
      <alignment horizontal="right"/>
    </xf>
    <xf numFmtId="169" fontId="23" fillId="0" borderId="42" xfId="0" applyNumberFormat="1" applyFont="1" applyBorder="1" applyAlignment="1" applyProtection="1">
      <alignment horizontal="center"/>
      <protection locked="0"/>
    </xf>
    <xf numFmtId="10" fontId="23" fillId="0" borderId="43" xfId="0" applyNumberFormat="1" applyFont="1" applyBorder="1" applyAlignment="1" applyProtection="1">
      <alignment horizontal="center"/>
    </xf>
    <xf numFmtId="10" fontId="23" fillId="6" borderId="44" xfId="0" applyNumberFormat="1" applyFont="1" applyFill="1" applyBorder="1"/>
    <xf numFmtId="167" fontId="23" fillId="0" borderId="45" xfId="0" applyNumberFormat="1" applyFont="1" applyBorder="1" applyAlignment="1" applyProtection="1">
      <alignment horizontal="right"/>
    </xf>
    <xf numFmtId="2" fontId="23" fillId="6" borderId="44" xfId="0" applyNumberFormat="1" applyFont="1" applyFill="1" applyBorder="1" applyAlignment="1" applyProtection="1">
      <alignment horizontal="right"/>
      <protection locked="0"/>
    </xf>
    <xf numFmtId="2" fontId="23" fillId="0" borderId="46" xfId="0" applyNumberFormat="1" applyFont="1" applyBorder="1" applyAlignment="1" applyProtection="1">
      <alignment horizontal="right"/>
    </xf>
    <xf numFmtId="167" fontId="23" fillId="0" borderId="46" xfId="0" applyNumberFormat="1" applyFont="1" applyBorder="1" applyAlignment="1" applyProtection="1">
      <alignment horizontal="right"/>
    </xf>
    <xf numFmtId="10" fontId="23" fillId="6" borderId="4" xfId="0" applyNumberFormat="1" applyFont="1" applyFill="1" applyBorder="1"/>
    <xf numFmtId="0" fontId="22" fillId="6" borderId="43" xfId="0" applyFont="1" applyFill="1" applyBorder="1"/>
    <xf numFmtId="0" fontId="18" fillId="6" borderId="47" xfId="0" applyFont="1" applyFill="1" applyBorder="1" applyAlignment="1" applyProtection="1">
      <alignment horizontal="left"/>
    </xf>
    <xf numFmtId="10" fontId="23" fillId="0" borderId="48" xfId="0" applyNumberFormat="1" applyFont="1" applyBorder="1" applyAlignment="1" applyProtection="1">
      <alignment horizontal="center"/>
    </xf>
    <xf numFmtId="2" fontId="23" fillId="6" borderId="49" xfId="0" applyNumberFormat="1" applyFont="1" applyFill="1" applyBorder="1" applyAlignment="1" applyProtection="1">
      <alignment horizontal="right"/>
      <protection locked="0"/>
    </xf>
    <xf numFmtId="167" fontId="23" fillId="0" borderId="50" xfId="0" applyNumberFormat="1" applyFont="1" applyBorder="1" applyAlignment="1" applyProtection="1">
      <alignment horizontal="right"/>
    </xf>
    <xf numFmtId="170" fontId="23" fillId="6" borderId="49" xfId="0" applyNumberFormat="1" applyFont="1" applyFill="1" applyBorder="1" applyAlignment="1" applyProtection="1">
      <alignment horizontal="right"/>
      <protection locked="0"/>
    </xf>
    <xf numFmtId="170" fontId="23" fillId="0" borderId="51" xfId="0" applyNumberFormat="1" applyFont="1" applyBorder="1" applyAlignment="1" applyProtection="1">
      <alignment horizontal="right"/>
    </xf>
    <xf numFmtId="0" fontId="24" fillId="0" borderId="52" xfId="0" applyFont="1" applyBorder="1" applyAlignment="1" applyProtection="1">
      <alignment horizontal="left"/>
    </xf>
    <xf numFmtId="169" fontId="25" fillId="0" borderId="53" xfId="0" applyNumberFormat="1" applyFont="1" applyBorder="1" applyAlignment="1" applyProtection="1">
      <alignment horizontal="center"/>
    </xf>
    <xf numFmtId="10" fontId="25" fillId="0" borderId="53" xfId="0" applyNumberFormat="1" applyFont="1" applyBorder="1" applyAlignment="1" applyProtection="1">
      <alignment horizontal="center"/>
    </xf>
    <xf numFmtId="10" fontId="23" fillId="0" borderId="54" xfId="0" applyNumberFormat="1" applyFont="1" applyBorder="1" applyAlignment="1" applyProtection="1">
      <alignment horizontal="right"/>
    </xf>
    <xf numFmtId="167" fontId="23" fillId="0" borderId="55" xfId="0" applyNumberFormat="1" applyFont="1" applyBorder="1" applyAlignment="1" applyProtection="1">
      <alignment horizontal="right"/>
    </xf>
    <xf numFmtId="2" fontId="23" fillId="0" borderId="54" xfId="0" applyNumberFormat="1" applyFont="1" applyBorder="1" applyAlignment="1" applyProtection="1">
      <alignment horizontal="right"/>
    </xf>
    <xf numFmtId="2" fontId="23" fillId="0" borderId="55" xfId="0" applyNumberFormat="1" applyFont="1" applyBorder="1" applyAlignment="1" applyProtection="1">
      <alignment horizontal="right"/>
    </xf>
    <xf numFmtId="0" fontId="20" fillId="0" borderId="58" xfId="0" applyFont="1" applyBorder="1" applyProtection="1"/>
    <xf numFmtId="0" fontId="20" fillId="0" borderId="59" xfId="0" applyFont="1" applyBorder="1" applyProtection="1"/>
    <xf numFmtId="0" fontId="20" fillId="0" borderId="59" xfId="0" applyFont="1" applyBorder="1" applyAlignment="1" applyProtection="1">
      <alignment horizontal="center"/>
    </xf>
    <xf numFmtId="0" fontId="20" fillId="0" borderId="60" xfId="0" applyFont="1" applyBorder="1" applyAlignment="1" applyProtection="1">
      <alignment horizontal="center"/>
    </xf>
    <xf numFmtId="0" fontId="20" fillId="0" borderId="41" xfId="0" applyFont="1" applyBorder="1" applyProtection="1"/>
    <xf numFmtId="0" fontId="20" fillId="0" borderId="62" xfId="0" applyFont="1" applyBorder="1" applyProtection="1"/>
    <xf numFmtId="0" fontId="20" fillId="0" borderId="62" xfId="0" applyFont="1" applyBorder="1" applyAlignment="1" applyProtection="1">
      <alignment horizontal="center"/>
    </xf>
    <xf numFmtId="0" fontId="20" fillId="0" borderId="45" xfId="0" applyFont="1" applyBorder="1" applyAlignment="1" applyProtection="1">
      <alignment horizontal="center"/>
    </xf>
    <xf numFmtId="0" fontId="20" fillId="0" borderId="65" xfId="0" applyFont="1" applyBorder="1" applyProtection="1"/>
    <xf numFmtId="0" fontId="20" fillId="0" borderId="66" xfId="0" applyFont="1" applyBorder="1" applyProtection="1"/>
    <xf numFmtId="0" fontId="20" fillId="0" borderId="66" xfId="0" applyFont="1" applyBorder="1" applyAlignment="1" applyProtection="1">
      <alignment horizontal="center"/>
    </xf>
    <xf numFmtId="0" fontId="20" fillId="0" borderId="50" xfId="0" applyFont="1" applyBorder="1" applyAlignment="1" applyProtection="1">
      <alignment horizontal="center"/>
    </xf>
    <xf numFmtId="0" fontId="20" fillId="0" borderId="4" xfId="0" applyFont="1" applyBorder="1" applyProtection="1"/>
    <xf numFmtId="0" fontId="20" fillId="0" borderId="0" xfId="0" applyFont="1" applyBorder="1" applyProtection="1"/>
    <xf numFmtId="0" fontId="20" fillId="0" borderId="5" xfId="0" applyFont="1" applyBorder="1" applyProtection="1"/>
    <xf numFmtId="169" fontId="20" fillId="0" borderId="0" xfId="0" applyNumberFormat="1" applyFont="1" applyBorder="1" applyProtection="1"/>
    <xf numFmtId="0" fontId="27" fillId="0" borderId="0" xfId="0" applyFont="1" applyBorder="1" applyProtection="1"/>
    <xf numFmtId="0" fontId="20" fillId="7" borderId="0" xfId="0" applyFont="1" applyFill="1" applyBorder="1" applyProtection="1">
      <protection locked="0"/>
    </xf>
    <xf numFmtId="0" fontId="20" fillId="7" borderId="0" xfId="0" applyFont="1" applyFill="1" applyBorder="1" applyProtection="1"/>
    <xf numFmtId="0" fontId="20" fillId="7" borderId="5" xfId="0" applyFont="1" applyFill="1" applyBorder="1" applyProtection="1"/>
    <xf numFmtId="0" fontId="20" fillId="0" borderId="69" xfId="0" applyFont="1" applyBorder="1" applyAlignment="1" applyProtection="1">
      <alignment horizontal="right"/>
    </xf>
    <xf numFmtId="0" fontId="20" fillId="7" borderId="69" xfId="0" applyFont="1" applyFill="1" applyBorder="1" applyProtection="1">
      <protection locked="0"/>
    </xf>
    <xf numFmtId="0" fontId="20" fillId="7" borderId="69" xfId="0" applyFont="1" applyFill="1" applyBorder="1" applyAlignment="1" applyProtection="1">
      <alignment horizontal="left"/>
    </xf>
    <xf numFmtId="0" fontId="20" fillId="7" borderId="69" xfId="0" applyFont="1" applyFill="1" applyBorder="1" applyProtection="1"/>
    <xf numFmtId="0" fontId="20" fillId="0" borderId="69" xfId="0" applyFont="1" applyBorder="1" applyProtection="1"/>
    <xf numFmtId="0" fontId="20" fillId="0" borderId="70" xfId="0" applyFont="1" applyBorder="1" applyProtection="1"/>
    <xf numFmtId="0" fontId="20" fillId="0" borderId="0" xfId="0" applyFont="1" applyBorder="1" applyAlignment="1" applyProtection="1">
      <alignment horizontal="right"/>
    </xf>
    <xf numFmtId="0" fontId="22" fillId="7" borderId="0" xfId="0" applyFont="1" applyFill="1" applyBorder="1" applyProtection="1"/>
    <xf numFmtId="0" fontId="18" fillId="0" borderId="5" xfId="0" applyFont="1" applyBorder="1" applyProtection="1"/>
    <xf numFmtId="0" fontId="20" fillId="0" borderId="6" xfId="0" applyFont="1" applyBorder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4" fillId="0" borderId="56" xfId="0" applyFont="1" applyBorder="1" applyAlignment="1" applyProtection="1">
      <alignment horizontal="center"/>
    </xf>
    <xf numFmtId="0" fontId="20" fillId="0" borderId="9" xfId="0" applyFont="1" applyBorder="1" applyAlignment="1" applyProtection="1">
      <alignment horizontal="center"/>
    </xf>
    <xf numFmtId="0" fontId="20" fillId="0" borderId="21" xfId="0" applyFont="1" applyBorder="1" applyAlignment="1" applyProtection="1">
      <alignment horizontal="center"/>
    </xf>
    <xf numFmtId="0" fontId="20" fillId="0" borderId="57" xfId="0" applyFont="1" applyBorder="1" applyAlignment="1" applyProtection="1">
      <alignment horizontal="center"/>
    </xf>
    <xf numFmtId="0" fontId="20" fillId="0" borderId="55" xfId="0" applyFont="1" applyBorder="1" applyAlignment="1" applyProtection="1">
      <alignment horizontal="center"/>
    </xf>
    <xf numFmtId="169" fontId="20" fillId="0" borderId="61" xfId="0" applyNumberFormat="1" applyFont="1" applyBorder="1" applyAlignment="1" applyProtection="1">
      <alignment horizontal="right"/>
    </xf>
    <xf numFmtId="4" fontId="20" fillId="0" borderId="61" xfId="0" applyNumberFormat="1" applyFont="1" applyBorder="1" applyAlignment="1" applyProtection="1">
      <alignment horizontal="right"/>
    </xf>
    <xf numFmtId="4" fontId="20" fillId="0" borderId="33" xfId="0" applyNumberFormat="1" applyFont="1" applyBorder="1" applyAlignment="1" applyProtection="1">
      <alignment horizontal="right"/>
    </xf>
    <xf numFmtId="169" fontId="20" fillId="0" borderId="63" xfId="0" applyNumberFormat="1" applyFont="1" applyBorder="1" applyAlignment="1" applyProtection="1">
      <alignment horizontal="right"/>
    </xf>
    <xf numFmtId="4" fontId="20" fillId="0" borderId="63" xfId="0" applyNumberFormat="1" applyFont="1" applyBorder="1" applyAlignment="1" applyProtection="1">
      <alignment horizontal="right"/>
    </xf>
    <xf numFmtId="4" fontId="20" fillId="0" borderId="64" xfId="0" applyNumberFormat="1" applyFont="1" applyBorder="1" applyAlignment="1" applyProtection="1">
      <alignment horizontal="right"/>
    </xf>
    <xf numFmtId="169" fontId="20" fillId="0" borderId="67" xfId="0" applyNumberFormat="1" applyFont="1" applyBorder="1" applyAlignment="1" applyProtection="1">
      <alignment horizontal="right"/>
    </xf>
    <xf numFmtId="169" fontId="20" fillId="0" borderId="68" xfId="0" applyNumberFormat="1" applyFont="1" applyBorder="1" applyAlignment="1" applyProtection="1">
      <alignment horizontal="right"/>
    </xf>
    <xf numFmtId="0" fontId="26" fillId="0" borderId="9" xfId="0" applyFont="1" applyBorder="1" applyAlignment="1" applyProtection="1">
      <alignment horizontal="center"/>
    </xf>
    <xf numFmtId="169" fontId="26" fillId="0" borderId="9" xfId="0" applyNumberFormat="1" applyFont="1" applyBorder="1" applyAlignment="1" applyProtection="1">
      <alignment horizontal="center"/>
    </xf>
  </cellXfs>
  <cellStyles count="5">
    <cellStyle name="Hyperlink" xfId="3" builtinId="8"/>
    <cellStyle name="Normal" xfId="0" builtinId="0"/>
    <cellStyle name="Porcentagem" xfId="2" builtinId="5"/>
    <cellStyle name="Separador de milhares" xfId="1" builtinId="3"/>
    <cellStyle name="Texto Explicativo" xfId="4" builtinId="53" customBuiltin="1"/>
  </cellStyles>
  <dxfs count="1">
    <dxf>
      <font>
        <color rgb="FFFFFFFF"/>
      </font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CEMITERIO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ORÇAMENTO"/>
      <sheetName val="CRONOGRAMA"/>
    </sheetNames>
    <sheetDataSet>
      <sheetData sheetId="0"/>
      <sheetData sheetId="1">
        <row r="3">
          <cell r="E3" t="str">
            <v>FONTE:CPOS/172 DESONERADA</v>
          </cell>
        </row>
        <row r="8">
          <cell r="A8" t="str">
            <v>DATA:29/05/2018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110" zoomScalePageLayoutView="110" workbookViewId="0"/>
  </sheetViews>
  <sheetFormatPr defaultRowHeight="12.7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84"/>
  <sheetViews>
    <sheetView tabSelected="1" view="pageBreakPreview" zoomScale="70" zoomScaleNormal="70" zoomScaleSheetLayoutView="70" zoomScalePageLayoutView="110" workbookViewId="0">
      <selection activeCell="A2" sqref="A2"/>
    </sheetView>
  </sheetViews>
  <sheetFormatPr defaultRowHeight="12.75"/>
  <cols>
    <col min="1" max="1" width="12.140625" customWidth="1"/>
    <col min="2" max="2" width="14.7109375" customWidth="1"/>
    <col min="3" max="3" width="15.28515625" customWidth="1"/>
    <col min="4" max="4" width="189" customWidth="1"/>
    <col min="5" max="5" width="10.140625" customWidth="1"/>
    <col min="6" max="6" width="23.42578125" customWidth="1"/>
    <col min="7" max="8" width="22" customWidth="1"/>
    <col min="9" max="9" width="14.42578125" customWidth="1"/>
    <col min="10" max="12" width="8.7109375" customWidth="1"/>
    <col min="13" max="13" width="12.5703125" customWidth="1"/>
    <col min="14" max="14" width="8.7109375" customWidth="1"/>
    <col min="15" max="15" width="10.5703125" customWidth="1"/>
    <col min="16" max="16" width="10.42578125" customWidth="1"/>
    <col min="17" max="17" width="8.7109375" customWidth="1"/>
    <col min="18" max="18" width="10.7109375" customWidth="1"/>
    <col min="19" max="25" width="8.7109375" customWidth="1"/>
    <col min="26" max="26" width="10.5703125" customWidth="1"/>
    <col min="27" max="27" width="12.7109375" customWidth="1"/>
    <col min="28" max="1025" width="8.7109375" customWidth="1"/>
  </cols>
  <sheetData>
    <row r="1" spans="1:9" ht="20.100000000000001" customHeight="1">
      <c r="A1" s="15" t="s">
        <v>0</v>
      </c>
      <c r="B1" s="16"/>
      <c r="C1" s="16"/>
      <c r="D1" s="16"/>
      <c r="E1" s="17"/>
      <c r="F1" s="18"/>
      <c r="G1" s="19"/>
      <c r="H1" s="20"/>
    </row>
    <row r="2" spans="1:9" ht="20.100000000000001" customHeight="1">
      <c r="A2" s="21" t="s">
        <v>1</v>
      </c>
      <c r="B2" s="22"/>
      <c r="C2" s="22"/>
      <c r="D2" s="22"/>
      <c r="E2" s="23"/>
      <c r="F2" s="24"/>
      <c r="G2" s="25"/>
      <c r="H2" s="26"/>
      <c r="I2" s="27"/>
    </row>
    <row r="3" spans="1:9" ht="20.100000000000001" customHeight="1">
      <c r="A3" s="21" t="s">
        <v>2</v>
      </c>
      <c r="B3" s="28"/>
      <c r="C3" s="28"/>
      <c r="D3" s="22"/>
      <c r="E3" s="23"/>
      <c r="F3" s="29"/>
      <c r="G3" s="30"/>
      <c r="H3" s="31"/>
    </row>
    <row r="4" spans="1:9" ht="20.100000000000001" customHeight="1">
      <c r="A4" s="14" t="s">
        <v>3</v>
      </c>
      <c r="B4" s="14"/>
      <c r="C4" s="14"/>
      <c r="D4" s="32"/>
      <c r="E4" s="33"/>
      <c r="F4" s="34"/>
      <c r="G4" s="35"/>
      <c r="H4" s="36"/>
    </row>
    <row r="5" spans="1:9" ht="20.100000000000001" customHeight="1">
      <c r="A5" s="37"/>
      <c r="B5" s="38"/>
      <c r="C5" s="39"/>
      <c r="D5" s="40"/>
      <c r="E5" s="40"/>
      <c r="F5" s="38"/>
      <c r="G5" s="38"/>
      <c r="H5" s="41"/>
    </row>
    <row r="6" spans="1:9" ht="20.100000000000001" customHeight="1">
      <c r="A6" s="37"/>
      <c r="B6" s="38"/>
      <c r="C6" s="39"/>
      <c r="D6" s="40"/>
      <c r="E6" s="40"/>
      <c r="F6" s="38"/>
      <c r="G6" s="38"/>
      <c r="H6" s="41"/>
    </row>
    <row r="7" spans="1:9" ht="21.95" customHeight="1">
      <c r="A7" s="42" t="s">
        <v>4</v>
      </c>
      <c r="B7" s="42" t="s">
        <v>5</v>
      </c>
      <c r="C7" s="42" t="s">
        <v>6</v>
      </c>
      <c r="D7" s="42" t="s">
        <v>7</v>
      </c>
      <c r="E7" s="42" t="s">
        <v>8</v>
      </c>
      <c r="F7" s="43" t="s">
        <v>9</v>
      </c>
      <c r="G7" s="44" t="s">
        <v>10</v>
      </c>
      <c r="H7" s="45" t="s">
        <v>11</v>
      </c>
    </row>
    <row r="8" spans="1:9" ht="21.95" customHeight="1">
      <c r="A8" s="46"/>
      <c r="B8" s="47"/>
      <c r="C8" s="47"/>
      <c r="D8" s="47"/>
      <c r="E8" s="47"/>
      <c r="F8" s="48"/>
      <c r="G8" s="49"/>
      <c r="H8" s="50"/>
    </row>
    <row r="9" spans="1:9" ht="21.95" customHeight="1">
      <c r="A9" s="51" t="s">
        <v>12</v>
      </c>
      <c r="B9" s="52"/>
      <c r="C9" s="52"/>
      <c r="D9" s="53" t="s">
        <v>13</v>
      </c>
      <c r="E9" s="53"/>
      <c r="F9" s="54"/>
      <c r="G9" s="55"/>
      <c r="H9" s="56"/>
    </row>
    <row r="10" spans="1:9" ht="21.95" customHeight="1">
      <c r="A10" s="57" t="s">
        <v>14</v>
      </c>
      <c r="B10" s="58" t="s">
        <v>15</v>
      </c>
      <c r="C10" s="59">
        <v>20802</v>
      </c>
      <c r="D10" s="60" t="s">
        <v>16</v>
      </c>
      <c r="E10" s="61" t="s">
        <v>17</v>
      </c>
      <c r="F10" s="62">
        <v>2</v>
      </c>
      <c r="G10" s="63">
        <v>364.99</v>
      </c>
      <c r="H10" s="64">
        <f>G10*F10</f>
        <v>729.98</v>
      </c>
      <c r="I10" s="65"/>
    </row>
    <row r="11" spans="1:9" ht="21.95" customHeight="1">
      <c r="A11" s="57"/>
      <c r="B11" s="58"/>
      <c r="C11" s="59"/>
      <c r="D11" s="60"/>
      <c r="E11" s="61"/>
      <c r="F11" s="62"/>
      <c r="G11" s="63"/>
      <c r="H11" s="66">
        <f>H10</f>
        <v>729.98</v>
      </c>
      <c r="I11" s="65">
        <f>H11*$G$59+H11</f>
        <v>875.976</v>
      </c>
    </row>
    <row r="12" spans="1:9" ht="21.95" customHeight="1">
      <c r="A12" s="51" t="s">
        <v>18</v>
      </c>
      <c r="B12" s="52"/>
      <c r="C12" s="52"/>
      <c r="D12" s="53" t="s">
        <v>19</v>
      </c>
      <c r="E12" s="53"/>
      <c r="F12" s="54"/>
      <c r="G12" s="67"/>
      <c r="H12" s="68"/>
    </row>
    <row r="13" spans="1:9" ht="21.95" customHeight="1">
      <c r="A13" s="57" t="s">
        <v>20</v>
      </c>
      <c r="B13" s="69" t="s">
        <v>15</v>
      </c>
      <c r="C13" s="59">
        <v>460708</v>
      </c>
      <c r="D13" s="60" t="s">
        <v>21</v>
      </c>
      <c r="E13" s="70" t="s">
        <v>22</v>
      </c>
      <c r="F13" s="71">
        <v>2</v>
      </c>
      <c r="G13" s="63">
        <v>140.97</v>
      </c>
      <c r="H13" s="64">
        <f>G13*F13</f>
        <v>281.94</v>
      </c>
    </row>
    <row r="14" spans="1:9" ht="21.95" customHeight="1">
      <c r="A14" s="72" t="s">
        <v>23</v>
      </c>
      <c r="B14" s="69" t="s">
        <v>15</v>
      </c>
      <c r="C14" s="73">
        <v>460705</v>
      </c>
      <c r="D14" s="74" t="s">
        <v>24</v>
      </c>
      <c r="E14" s="70" t="s">
        <v>22</v>
      </c>
      <c r="F14" s="75">
        <v>10</v>
      </c>
      <c r="G14" s="76">
        <v>82.15</v>
      </c>
      <c r="H14" s="64">
        <f>G14*F14</f>
        <v>821.5</v>
      </c>
    </row>
    <row r="15" spans="1:9" ht="21.95" customHeight="1">
      <c r="A15" s="57"/>
      <c r="B15" s="58"/>
      <c r="C15" s="59"/>
      <c r="D15" s="60"/>
      <c r="E15" s="77"/>
      <c r="F15" s="75"/>
      <c r="G15" s="76"/>
      <c r="H15" s="66">
        <f>SUM(H13:H14)</f>
        <v>1103.44</v>
      </c>
      <c r="I15" s="65">
        <f>H15*$G$59+H15</f>
        <v>1324.1280000000002</v>
      </c>
    </row>
    <row r="16" spans="1:9" ht="21.95" customHeight="1">
      <c r="A16" s="51" t="s">
        <v>25</v>
      </c>
      <c r="B16" s="52"/>
      <c r="C16" s="52"/>
      <c r="D16" s="53" t="s">
        <v>26</v>
      </c>
      <c r="E16" s="53"/>
      <c r="F16" s="54"/>
      <c r="G16" s="67"/>
      <c r="H16" s="68"/>
    </row>
    <row r="17" spans="1:32" ht="21.95" customHeight="1">
      <c r="A17" s="57" t="s">
        <v>27</v>
      </c>
      <c r="B17" s="69" t="s">
        <v>15</v>
      </c>
      <c r="C17" s="70">
        <v>500106</v>
      </c>
      <c r="D17" s="60" t="s">
        <v>28</v>
      </c>
      <c r="E17" s="61" t="s">
        <v>8</v>
      </c>
      <c r="F17" s="78">
        <v>1</v>
      </c>
      <c r="G17" s="79">
        <v>318.66000000000003</v>
      </c>
      <c r="H17" s="80">
        <f t="shared" ref="H17:H25" si="0">G17*F17</f>
        <v>318.66000000000003</v>
      </c>
    </row>
    <row r="18" spans="1:32" ht="21.95" customHeight="1">
      <c r="A18" s="57" t="s">
        <v>29</v>
      </c>
      <c r="B18" s="69" t="s">
        <v>15</v>
      </c>
      <c r="C18" s="69">
        <v>470528</v>
      </c>
      <c r="D18" s="81" t="s">
        <v>30</v>
      </c>
      <c r="E18" s="61" t="s">
        <v>8</v>
      </c>
      <c r="F18" s="78">
        <v>1</v>
      </c>
      <c r="G18" s="79">
        <v>165.23</v>
      </c>
      <c r="H18" s="80">
        <f t="shared" si="0"/>
        <v>165.23</v>
      </c>
    </row>
    <row r="19" spans="1:32" ht="21.95" customHeight="1">
      <c r="A19" s="57" t="s">
        <v>31</v>
      </c>
      <c r="B19" s="69" t="s">
        <v>15</v>
      </c>
      <c r="C19" s="70">
        <v>500108</v>
      </c>
      <c r="D19" s="60" t="s">
        <v>32</v>
      </c>
      <c r="E19" s="61" t="s">
        <v>22</v>
      </c>
      <c r="F19" s="78">
        <v>60</v>
      </c>
      <c r="G19" s="79">
        <v>17.93</v>
      </c>
      <c r="H19" s="80">
        <f t="shared" si="0"/>
        <v>1075.8</v>
      </c>
    </row>
    <row r="20" spans="1:32" ht="21.95" customHeight="1">
      <c r="A20" s="57" t="s">
        <v>33</v>
      </c>
      <c r="B20" s="69" t="s">
        <v>15</v>
      </c>
      <c r="C20" s="82">
        <v>500111</v>
      </c>
      <c r="D20" s="83" t="s">
        <v>34</v>
      </c>
      <c r="E20" s="61" t="s">
        <v>8</v>
      </c>
      <c r="F20" s="78">
        <v>1</v>
      </c>
      <c r="G20" s="79">
        <v>134.59</v>
      </c>
      <c r="H20" s="80">
        <f t="shared" si="0"/>
        <v>134.59</v>
      </c>
    </row>
    <row r="21" spans="1:32" ht="21.95" customHeight="1">
      <c r="A21" s="57" t="s">
        <v>35</v>
      </c>
      <c r="B21" s="69" t="s">
        <v>15</v>
      </c>
      <c r="C21" s="58">
        <v>500109</v>
      </c>
      <c r="D21" s="83" t="s">
        <v>36</v>
      </c>
      <c r="E21" s="61" t="s">
        <v>8</v>
      </c>
      <c r="F21" s="78">
        <v>1</v>
      </c>
      <c r="G21" s="79">
        <v>68.12</v>
      </c>
      <c r="H21" s="80">
        <f t="shared" si="0"/>
        <v>68.12</v>
      </c>
    </row>
    <row r="22" spans="1:32" ht="21.95" customHeight="1">
      <c r="A22" s="57" t="s">
        <v>37</v>
      </c>
      <c r="B22" s="69" t="s">
        <v>15</v>
      </c>
      <c r="C22" s="58">
        <v>500545</v>
      </c>
      <c r="D22" s="84" t="s">
        <v>38</v>
      </c>
      <c r="E22" s="61" t="s">
        <v>8</v>
      </c>
      <c r="F22" s="78">
        <v>1</v>
      </c>
      <c r="G22" s="63">
        <v>109.64</v>
      </c>
      <c r="H22" s="80">
        <f t="shared" si="0"/>
        <v>109.64</v>
      </c>
    </row>
    <row r="23" spans="1:32" ht="21.95" customHeight="1">
      <c r="A23" s="57" t="s">
        <v>39</v>
      </c>
      <c r="B23" s="69" t="s">
        <v>15</v>
      </c>
      <c r="C23" s="58">
        <v>500528</v>
      </c>
      <c r="D23" s="85" t="s">
        <v>40</v>
      </c>
      <c r="E23" s="61" t="s">
        <v>8</v>
      </c>
      <c r="F23" s="78">
        <v>4</v>
      </c>
      <c r="G23" s="63">
        <v>47.76</v>
      </c>
      <c r="H23" s="80">
        <f t="shared" si="0"/>
        <v>191.04</v>
      </c>
    </row>
    <row r="24" spans="1:32" ht="21.95" customHeight="1">
      <c r="A24" s="57" t="s">
        <v>41</v>
      </c>
      <c r="B24" s="69" t="s">
        <v>15</v>
      </c>
      <c r="C24" s="58">
        <v>470504</v>
      </c>
      <c r="D24" s="84" t="s">
        <v>42</v>
      </c>
      <c r="E24" s="61" t="s">
        <v>8</v>
      </c>
      <c r="F24" s="78">
        <v>1</v>
      </c>
      <c r="G24" s="63">
        <v>111.63</v>
      </c>
      <c r="H24" s="80">
        <f t="shared" si="0"/>
        <v>111.63</v>
      </c>
    </row>
    <row r="25" spans="1:32" ht="21.95" customHeight="1">
      <c r="A25" s="57" t="s">
        <v>43</v>
      </c>
      <c r="B25" s="69" t="s">
        <v>15</v>
      </c>
      <c r="C25" s="58">
        <v>470105</v>
      </c>
      <c r="D25" s="84" t="s">
        <v>44</v>
      </c>
      <c r="E25" s="61" t="s">
        <v>8</v>
      </c>
      <c r="F25" s="78">
        <v>1</v>
      </c>
      <c r="G25" s="63">
        <v>88.17</v>
      </c>
      <c r="H25" s="80">
        <f t="shared" si="0"/>
        <v>88.17</v>
      </c>
    </row>
    <row r="26" spans="1:32" ht="21.95" customHeight="1">
      <c r="A26" s="57"/>
      <c r="B26" s="69"/>
      <c r="C26" s="58"/>
      <c r="D26" s="60"/>
      <c r="E26" s="61"/>
      <c r="F26" s="62"/>
      <c r="G26" s="63"/>
      <c r="H26" s="66">
        <f>SUM(H17:H25)</f>
        <v>2262.8800000000006</v>
      </c>
      <c r="I26" s="65">
        <f>H26*$G$59+H26</f>
        <v>2715.4560000000006</v>
      </c>
    </row>
    <row r="27" spans="1:32" ht="21.95" customHeight="1">
      <c r="A27" s="51" t="s">
        <v>45</v>
      </c>
      <c r="B27" s="52"/>
      <c r="C27" s="52"/>
      <c r="D27" s="53" t="s">
        <v>46</v>
      </c>
      <c r="E27" s="53"/>
      <c r="F27" s="54"/>
      <c r="G27" s="67"/>
      <c r="H27" s="68"/>
      <c r="I27" s="65"/>
    </row>
    <row r="28" spans="1:32" ht="58.5" customHeight="1">
      <c r="A28" s="86" t="s">
        <v>47</v>
      </c>
      <c r="B28" s="87" t="s">
        <v>15</v>
      </c>
      <c r="C28" s="88">
        <v>500526</v>
      </c>
      <c r="D28" s="89" t="s">
        <v>48</v>
      </c>
      <c r="E28" s="90" t="s">
        <v>8</v>
      </c>
      <c r="F28" s="78">
        <v>50</v>
      </c>
      <c r="G28" s="91">
        <v>56.71</v>
      </c>
      <c r="H28" s="92">
        <f>G28*F28</f>
        <v>2835.5</v>
      </c>
    </row>
    <row r="29" spans="1:32" ht="21.95" customHeight="1">
      <c r="A29" s="57"/>
      <c r="B29" s="87"/>
      <c r="C29" s="93"/>
      <c r="D29" s="94"/>
      <c r="E29" s="90"/>
      <c r="F29" s="78"/>
      <c r="G29" s="91"/>
      <c r="H29" s="95">
        <f>SUM(H28:H28)</f>
        <v>2835.5</v>
      </c>
      <c r="I29" s="65">
        <f>H29*$G$59+H29</f>
        <v>3402.6</v>
      </c>
    </row>
    <row r="30" spans="1:32" ht="21.95" customHeight="1">
      <c r="A30" s="51" t="s">
        <v>49</v>
      </c>
      <c r="B30" s="96"/>
      <c r="C30" s="97"/>
      <c r="D30" s="98" t="s">
        <v>50</v>
      </c>
      <c r="E30" s="99"/>
      <c r="F30" s="100"/>
      <c r="G30" s="101"/>
      <c r="H30" s="102"/>
      <c r="R30" s="103"/>
      <c r="AF30" s="104"/>
    </row>
    <row r="31" spans="1:32" ht="21.95" customHeight="1">
      <c r="A31" s="57" t="s">
        <v>51</v>
      </c>
      <c r="B31" s="69" t="s">
        <v>52</v>
      </c>
      <c r="C31" s="93" t="s">
        <v>53</v>
      </c>
      <c r="D31" s="81" t="s">
        <v>54</v>
      </c>
      <c r="E31" s="90" t="s">
        <v>8</v>
      </c>
      <c r="F31" s="78">
        <v>1</v>
      </c>
      <c r="G31" s="63">
        <v>3272.9</v>
      </c>
      <c r="H31" s="80">
        <f>G31*F31</f>
        <v>3272.9</v>
      </c>
      <c r="S31" s="105"/>
      <c r="T31" s="105"/>
      <c r="U31" s="105"/>
    </row>
    <row r="32" spans="1:32" ht="21.95" customHeight="1">
      <c r="A32" s="57" t="s">
        <v>55</v>
      </c>
      <c r="B32" s="69" t="s">
        <v>52</v>
      </c>
      <c r="C32" s="93" t="s">
        <v>56</v>
      </c>
      <c r="D32" s="84" t="s">
        <v>57</v>
      </c>
      <c r="E32" s="90" t="s">
        <v>8</v>
      </c>
      <c r="F32" s="78">
        <v>1</v>
      </c>
      <c r="G32" s="63">
        <v>556.38</v>
      </c>
      <c r="H32" s="80">
        <f>G32*F32</f>
        <v>556.38</v>
      </c>
    </row>
    <row r="33" spans="1:29" ht="21.95" customHeight="1">
      <c r="A33" s="57"/>
      <c r="B33" s="87"/>
      <c r="C33" s="93"/>
      <c r="D33" s="106"/>
      <c r="E33" s="90"/>
      <c r="F33" s="78"/>
      <c r="G33" s="91"/>
      <c r="H33" s="95">
        <f>SUM(H31:H32)</f>
        <v>3829.28</v>
      </c>
      <c r="I33" s="65">
        <f>H33*$G$59+H33</f>
        <v>4595.1360000000004</v>
      </c>
      <c r="U33" s="105"/>
      <c r="Y33" s="104"/>
      <c r="Z33" s="65"/>
      <c r="AA33" s="65"/>
    </row>
    <row r="34" spans="1:29" ht="21.95" customHeight="1">
      <c r="A34" s="51" t="s">
        <v>58</v>
      </c>
      <c r="B34" s="96"/>
      <c r="C34" s="97"/>
      <c r="D34" s="98" t="s">
        <v>59</v>
      </c>
      <c r="E34" s="99"/>
      <c r="F34" s="100"/>
      <c r="G34" s="101"/>
      <c r="H34" s="102"/>
      <c r="T34" s="105"/>
      <c r="AB34" s="105"/>
      <c r="AC34" s="105"/>
    </row>
    <row r="35" spans="1:29" ht="21.95" customHeight="1">
      <c r="A35" s="57" t="s">
        <v>60</v>
      </c>
      <c r="B35" s="69" t="s">
        <v>15</v>
      </c>
      <c r="C35" s="93">
        <v>501009</v>
      </c>
      <c r="D35" s="81" t="s">
        <v>61</v>
      </c>
      <c r="E35" s="90" t="s">
        <v>8</v>
      </c>
      <c r="F35" s="78">
        <v>10</v>
      </c>
      <c r="G35" s="63">
        <v>110.54</v>
      </c>
      <c r="H35" s="80">
        <f>G35*F35</f>
        <v>1105.4000000000001</v>
      </c>
      <c r="AB35" s="105"/>
      <c r="AC35" s="105"/>
    </row>
    <row r="36" spans="1:29" ht="21.95" customHeight="1">
      <c r="A36" s="57" t="s">
        <v>62</v>
      </c>
      <c r="B36" s="69" t="s">
        <v>15</v>
      </c>
      <c r="C36" s="93">
        <v>501010</v>
      </c>
      <c r="D36" s="81" t="s">
        <v>63</v>
      </c>
      <c r="E36" s="90" t="s">
        <v>8</v>
      </c>
      <c r="F36" s="78">
        <v>10</v>
      </c>
      <c r="G36" s="63">
        <v>110.2</v>
      </c>
      <c r="H36" s="80">
        <f>G36*F36</f>
        <v>1102</v>
      </c>
      <c r="AB36" s="105"/>
      <c r="AC36" s="105"/>
    </row>
    <row r="37" spans="1:29" ht="21.95" customHeight="1">
      <c r="A37" s="57"/>
      <c r="B37" s="87"/>
      <c r="C37" s="93"/>
      <c r="D37" s="81"/>
      <c r="E37" s="90"/>
      <c r="F37" s="78"/>
      <c r="G37" s="91"/>
      <c r="H37" s="95">
        <f>SUM(H35:H36)</f>
        <v>2207.4</v>
      </c>
      <c r="I37" s="65">
        <f>H37*$G$59+H37</f>
        <v>2648.88</v>
      </c>
      <c r="AB37" s="105"/>
      <c r="AC37" s="105"/>
    </row>
    <row r="38" spans="1:29" ht="21.95" customHeight="1">
      <c r="A38" s="51" t="s">
        <v>64</v>
      </c>
      <c r="B38" s="96"/>
      <c r="C38" s="97"/>
      <c r="D38" s="98" t="s">
        <v>65</v>
      </c>
      <c r="E38" s="99"/>
      <c r="F38" s="100"/>
      <c r="G38" s="101"/>
      <c r="H38" s="102"/>
    </row>
    <row r="39" spans="1:29" ht="21.95" customHeight="1">
      <c r="A39" s="57" t="s">
        <v>66</v>
      </c>
      <c r="B39" s="69" t="s">
        <v>15</v>
      </c>
      <c r="C39" s="87">
        <v>970219</v>
      </c>
      <c r="D39" s="107" t="s">
        <v>67</v>
      </c>
      <c r="E39" s="90" t="s">
        <v>8</v>
      </c>
      <c r="F39" s="78">
        <v>10</v>
      </c>
      <c r="G39" s="63">
        <v>33.549999999999997</v>
      </c>
      <c r="H39" s="80">
        <f t="shared" ref="H39:H47" si="1">G39*F39</f>
        <v>335.5</v>
      </c>
      <c r="J39" s="108"/>
      <c r="K39" s="108"/>
      <c r="L39" s="108"/>
      <c r="M39" s="109"/>
      <c r="N39" s="109"/>
      <c r="O39" s="109"/>
      <c r="P39" s="109"/>
    </row>
    <row r="40" spans="1:29" ht="21.95" customHeight="1">
      <c r="A40" s="57" t="s">
        <v>68</v>
      </c>
      <c r="B40" s="69" t="s">
        <v>15</v>
      </c>
      <c r="C40" s="87">
        <v>970219</v>
      </c>
      <c r="D40" s="81" t="s">
        <v>69</v>
      </c>
      <c r="E40" s="90" t="s">
        <v>8</v>
      </c>
      <c r="F40" s="78">
        <v>15</v>
      </c>
      <c r="G40" s="63">
        <v>33.549999999999997</v>
      </c>
      <c r="H40" s="80">
        <f t="shared" si="1"/>
        <v>503.24999999999994</v>
      </c>
      <c r="J40" s="108"/>
      <c r="K40" s="108"/>
      <c r="L40" s="108"/>
      <c r="M40" s="109"/>
      <c r="N40" s="109"/>
      <c r="O40" s="109"/>
      <c r="P40" s="109"/>
      <c r="U40" s="109"/>
      <c r="V40" s="109"/>
      <c r="W40" s="109"/>
    </row>
    <row r="41" spans="1:29" ht="21.95" customHeight="1">
      <c r="A41" s="57" t="s">
        <v>70</v>
      </c>
      <c r="B41" s="69" t="s">
        <v>15</v>
      </c>
      <c r="C41" s="87">
        <v>970219</v>
      </c>
      <c r="D41" s="107" t="s">
        <v>71</v>
      </c>
      <c r="E41" s="90" t="s">
        <v>8</v>
      </c>
      <c r="F41" s="78">
        <v>50</v>
      </c>
      <c r="G41" s="63">
        <v>33.549999999999997</v>
      </c>
      <c r="H41" s="80">
        <f t="shared" si="1"/>
        <v>1677.4999999999998</v>
      </c>
      <c r="J41" s="108"/>
      <c r="K41" s="108"/>
      <c r="L41" s="108"/>
      <c r="M41" s="109"/>
      <c r="N41" s="109"/>
      <c r="O41" s="109"/>
      <c r="P41" s="109"/>
      <c r="U41" s="109"/>
      <c r="V41" s="109"/>
      <c r="W41" s="109"/>
    </row>
    <row r="42" spans="1:29" ht="21.95" customHeight="1">
      <c r="A42" s="57" t="s">
        <v>72</v>
      </c>
      <c r="B42" s="69" t="s">
        <v>15</v>
      </c>
      <c r="C42" s="87">
        <v>970219</v>
      </c>
      <c r="D42" s="84" t="s">
        <v>73</v>
      </c>
      <c r="E42" s="90" t="s">
        <v>8</v>
      </c>
      <c r="F42" s="78">
        <v>6</v>
      </c>
      <c r="G42" s="63">
        <v>33.549999999999997</v>
      </c>
      <c r="H42" s="80">
        <f t="shared" si="1"/>
        <v>201.29999999999998</v>
      </c>
      <c r="J42" s="108"/>
      <c r="K42" s="108"/>
      <c r="L42" s="108"/>
      <c r="M42" s="109"/>
      <c r="N42" s="109"/>
      <c r="O42" s="109"/>
      <c r="P42" s="109"/>
      <c r="U42" s="109"/>
      <c r="V42" s="109"/>
      <c r="W42" s="109"/>
    </row>
    <row r="43" spans="1:29" ht="21.95" customHeight="1">
      <c r="A43" s="57" t="s">
        <v>74</v>
      </c>
      <c r="B43" s="69" t="s">
        <v>15</v>
      </c>
      <c r="C43" s="87">
        <v>970219</v>
      </c>
      <c r="D43" s="107" t="s">
        <v>75</v>
      </c>
      <c r="E43" s="90" t="s">
        <v>8</v>
      </c>
      <c r="F43" s="78">
        <v>7</v>
      </c>
      <c r="G43" s="63">
        <v>33.549999999999997</v>
      </c>
      <c r="H43" s="80">
        <f t="shared" si="1"/>
        <v>234.84999999999997</v>
      </c>
      <c r="J43" s="108"/>
      <c r="K43" s="108"/>
      <c r="L43" s="108"/>
      <c r="M43" s="109"/>
      <c r="N43" s="109"/>
      <c r="O43" s="109"/>
      <c r="P43" s="109"/>
      <c r="U43" s="109"/>
      <c r="V43" s="109"/>
      <c r="W43" s="109"/>
    </row>
    <row r="44" spans="1:29" ht="21.95" customHeight="1">
      <c r="A44" s="57" t="s">
        <v>76</v>
      </c>
      <c r="B44" s="69" t="s">
        <v>15</v>
      </c>
      <c r="C44" s="87">
        <v>970219</v>
      </c>
      <c r="D44" s="107" t="s">
        <v>77</v>
      </c>
      <c r="E44" s="90" t="s">
        <v>8</v>
      </c>
      <c r="F44" s="78">
        <v>1</v>
      </c>
      <c r="G44" s="63">
        <v>33.549999999999997</v>
      </c>
      <c r="H44" s="80">
        <f t="shared" si="1"/>
        <v>33.549999999999997</v>
      </c>
      <c r="J44" s="108"/>
      <c r="K44" s="108"/>
      <c r="L44" s="108"/>
      <c r="M44" s="109"/>
      <c r="N44" s="109"/>
      <c r="O44" s="109"/>
      <c r="P44" s="109"/>
      <c r="U44" s="109"/>
    </row>
    <row r="45" spans="1:29" ht="21.95" customHeight="1">
      <c r="A45" s="110" t="s">
        <v>78</v>
      </c>
      <c r="B45" s="111" t="s">
        <v>15</v>
      </c>
      <c r="C45" s="112">
        <v>970219</v>
      </c>
      <c r="D45" s="113" t="s">
        <v>79</v>
      </c>
      <c r="E45" s="114" t="s">
        <v>8</v>
      </c>
      <c r="F45" s="115">
        <v>20</v>
      </c>
      <c r="G45" s="116">
        <v>33.549999999999997</v>
      </c>
      <c r="H45" s="117">
        <f t="shared" si="1"/>
        <v>671</v>
      </c>
      <c r="J45" s="108"/>
      <c r="K45" s="108"/>
      <c r="L45" s="108"/>
      <c r="M45" s="109"/>
      <c r="N45" s="109"/>
      <c r="O45" s="109"/>
      <c r="P45" s="109"/>
      <c r="U45" s="109"/>
    </row>
    <row r="46" spans="1:29" ht="21.95" customHeight="1">
      <c r="A46" s="118" t="s">
        <v>80</v>
      </c>
      <c r="B46" s="119" t="s">
        <v>15</v>
      </c>
      <c r="C46" s="120">
        <v>970219</v>
      </c>
      <c r="D46" s="121" t="s">
        <v>81</v>
      </c>
      <c r="E46" s="122" t="s">
        <v>8</v>
      </c>
      <c r="F46" s="123">
        <v>1</v>
      </c>
      <c r="G46" s="124">
        <v>33.549999999999997</v>
      </c>
      <c r="H46" s="125">
        <f t="shared" si="1"/>
        <v>33.549999999999997</v>
      </c>
      <c r="J46" s="108"/>
      <c r="K46" s="108"/>
      <c r="L46" s="108"/>
      <c r="M46" s="109"/>
      <c r="N46" s="109"/>
      <c r="O46" s="109"/>
      <c r="P46" s="109"/>
    </row>
    <row r="47" spans="1:29" ht="21.95" customHeight="1">
      <c r="A47" s="126" t="s">
        <v>82</v>
      </c>
      <c r="B47" s="127" t="s">
        <v>15</v>
      </c>
      <c r="C47" s="128">
        <v>970219</v>
      </c>
      <c r="D47" s="129" t="s">
        <v>83</v>
      </c>
      <c r="E47" s="130" t="s">
        <v>8</v>
      </c>
      <c r="F47" s="131">
        <v>1</v>
      </c>
      <c r="G47" s="132">
        <v>33.549999999999997</v>
      </c>
      <c r="H47" s="133">
        <f t="shared" si="1"/>
        <v>33.549999999999997</v>
      </c>
      <c r="J47" s="108"/>
      <c r="K47" s="108"/>
      <c r="L47" s="108"/>
      <c r="M47" s="109"/>
      <c r="N47" s="109"/>
      <c r="O47" s="109"/>
      <c r="P47" s="109"/>
    </row>
    <row r="48" spans="1:29" ht="21.95" customHeight="1">
      <c r="A48" s="57"/>
      <c r="B48" s="87"/>
      <c r="C48" s="93"/>
      <c r="D48" s="107"/>
      <c r="E48" s="90"/>
      <c r="F48" s="78"/>
      <c r="G48" s="91"/>
      <c r="H48" s="134">
        <f>SUM(H39:H47)</f>
        <v>3724.0500000000006</v>
      </c>
      <c r="I48" s="65">
        <f>H48*$G$59+H48</f>
        <v>4468.8600000000006</v>
      </c>
      <c r="P48" s="108"/>
      <c r="Q48" s="109"/>
      <c r="R48" s="109"/>
      <c r="S48" s="109"/>
      <c r="T48" s="109"/>
    </row>
    <row r="49" spans="1:13" ht="21.95" customHeight="1">
      <c r="A49" s="51" t="s">
        <v>84</v>
      </c>
      <c r="B49" s="96"/>
      <c r="C49" s="97"/>
      <c r="D49" s="135" t="s">
        <v>85</v>
      </c>
      <c r="E49" s="99"/>
      <c r="F49" s="100"/>
      <c r="G49" s="101"/>
      <c r="H49" s="102"/>
    </row>
    <row r="50" spans="1:13" ht="21.95" customHeight="1">
      <c r="A50" s="57" t="s">
        <v>86</v>
      </c>
      <c r="B50" s="69" t="s">
        <v>15</v>
      </c>
      <c r="C50" s="93">
        <v>500116</v>
      </c>
      <c r="D50" s="107" t="s">
        <v>87</v>
      </c>
      <c r="E50" s="61" t="s">
        <v>8</v>
      </c>
      <c r="F50" s="78">
        <v>1</v>
      </c>
      <c r="G50" s="63">
        <v>31</v>
      </c>
      <c r="H50" s="80">
        <f>G50*F50</f>
        <v>31</v>
      </c>
    </row>
    <row r="51" spans="1:13" ht="21.95" customHeight="1">
      <c r="A51" s="57" t="s">
        <v>88</v>
      </c>
      <c r="B51" s="69" t="s">
        <v>15</v>
      </c>
      <c r="C51" s="93">
        <v>500120</v>
      </c>
      <c r="D51" s="107" t="s">
        <v>89</v>
      </c>
      <c r="E51" s="61" t="s">
        <v>8</v>
      </c>
      <c r="F51" s="78">
        <v>1</v>
      </c>
      <c r="G51" s="63">
        <v>37.299999999999997</v>
      </c>
      <c r="H51" s="80">
        <f>G51*F51</f>
        <v>37.299999999999997</v>
      </c>
    </row>
    <row r="52" spans="1:13" ht="21.95" customHeight="1">
      <c r="A52" s="57" t="s">
        <v>90</v>
      </c>
      <c r="B52" s="69" t="s">
        <v>15</v>
      </c>
      <c r="C52" s="93">
        <v>470512</v>
      </c>
      <c r="D52" s="107" t="s">
        <v>91</v>
      </c>
      <c r="E52" s="61" t="s">
        <v>8</v>
      </c>
      <c r="F52" s="78">
        <v>1</v>
      </c>
      <c r="G52" s="63">
        <v>94.76</v>
      </c>
      <c r="H52" s="80">
        <f>G52*F52</f>
        <v>94.76</v>
      </c>
    </row>
    <row r="53" spans="1:13" ht="21.95" customHeight="1">
      <c r="A53" s="57"/>
      <c r="B53" s="69"/>
      <c r="C53" s="93"/>
      <c r="D53" s="81"/>
      <c r="E53" s="61"/>
      <c r="F53" s="78"/>
      <c r="G53" s="63"/>
      <c r="H53" s="134">
        <f>SUM(H50:H52)</f>
        <v>163.06</v>
      </c>
      <c r="I53" s="65">
        <f>H53*$G$59+H53</f>
        <v>195.672</v>
      </c>
    </row>
    <row r="54" spans="1:13" ht="21.95" customHeight="1">
      <c r="A54" s="51" t="s">
        <v>92</v>
      </c>
      <c r="B54" s="136"/>
      <c r="C54" s="137"/>
      <c r="D54" s="53" t="s">
        <v>93</v>
      </c>
      <c r="E54" s="138"/>
      <c r="F54" s="100"/>
      <c r="G54" s="139"/>
      <c r="H54" s="140"/>
    </row>
    <row r="55" spans="1:13" ht="21.95" customHeight="1">
      <c r="A55" s="141" t="s">
        <v>94</v>
      </c>
      <c r="B55" s="69" t="s">
        <v>52</v>
      </c>
      <c r="C55" s="77" t="s">
        <v>95</v>
      </c>
      <c r="D55" s="106" t="s">
        <v>96</v>
      </c>
      <c r="E55" s="61" t="s">
        <v>8</v>
      </c>
      <c r="F55" s="78">
        <v>10</v>
      </c>
      <c r="G55" s="63">
        <v>150</v>
      </c>
      <c r="H55" s="80">
        <f>G55*F55</f>
        <v>1500</v>
      </c>
      <c r="M55" s="65"/>
    </row>
    <row r="56" spans="1:13" ht="21.95" customHeight="1">
      <c r="A56" s="72"/>
      <c r="B56" s="69"/>
      <c r="C56" s="77"/>
      <c r="D56" s="74"/>
      <c r="E56" s="142"/>
      <c r="F56" s="143"/>
      <c r="G56" s="144"/>
      <c r="H56" s="145">
        <f>H55</f>
        <v>1500</v>
      </c>
      <c r="I56" s="65">
        <f>H56*$G$59+H56</f>
        <v>1800</v>
      </c>
    </row>
    <row r="57" spans="1:13" ht="21.95" customHeight="1">
      <c r="A57" s="146"/>
      <c r="B57" s="24"/>
      <c r="C57" s="24"/>
      <c r="D57" s="24"/>
      <c r="E57" s="24"/>
      <c r="F57" s="24"/>
      <c r="G57" s="24"/>
      <c r="H57" s="147"/>
      <c r="I57" s="148">
        <f>SUM(I6:I56)</f>
        <v>22026.708000000002</v>
      </c>
    </row>
    <row r="58" spans="1:13" ht="21.95" customHeight="1">
      <c r="A58" s="149"/>
      <c r="B58" s="136"/>
      <c r="C58" s="97"/>
      <c r="D58" s="150" t="s">
        <v>97</v>
      </c>
      <c r="E58" s="151"/>
      <c r="F58" s="152"/>
      <c r="G58" s="153"/>
      <c r="H58" s="154">
        <f>SUM(H9:H57)/2</f>
        <v>18355.59</v>
      </c>
    </row>
    <row r="59" spans="1:13" ht="21.95" customHeight="1">
      <c r="A59" s="149"/>
      <c r="B59" s="136"/>
      <c r="C59" s="97"/>
      <c r="D59" s="150" t="s">
        <v>98</v>
      </c>
      <c r="E59" s="151"/>
      <c r="F59" s="152"/>
      <c r="G59" s="155">
        <v>0.2</v>
      </c>
      <c r="H59" s="154">
        <f>H58*G59</f>
        <v>3671.1180000000004</v>
      </c>
      <c r="I59" s="65"/>
    </row>
    <row r="60" spans="1:13" ht="21.95" customHeight="1">
      <c r="A60" s="149"/>
      <c r="B60" s="136"/>
      <c r="C60" s="97"/>
      <c r="D60" s="150" t="s">
        <v>99</v>
      </c>
      <c r="E60" s="151"/>
      <c r="F60" s="152"/>
      <c r="G60" s="153"/>
      <c r="H60" s="154">
        <f>H59+H58</f>
        <v>22026.707999999999</v>
      </c>
    </row>
    <row r="61" spans="1:13" ht="20.100000000000001" customHeight="1">
      <c r="A61" s="146"/>
      <c r="B61" s="24"/>
      <c r="C61" s="24"/>
      <c r="D61" s="24"/>
      <c r="E61" s="24"/>
      <c r="F61" s="24"/>
      <c r="G61" s="24"/>
      <c r="H61" s="156"/>
    </row>
    <row r="62" spans="1:13" ht="21.95" customHeight="1">
      <c r="A62" s="146"/>
      <c r="B62" s="24"/>
      <c r="C62" s="24"/>
      <c r="D62" s="24"/>
      <c r="E62" s="24"/>
      <c r="F62" s="24"/>
      <c r="G62" s="24"/>
      <c r="H62" s="156"/>
    </row>
    <row r="63" spans="1:13" ht="21.95" customHeight="1">
      <c r="A63" s="146"/>
      <c r="B63" s="24"/>
      <c r="C63" s="24"/>
      <c r="D63" s="157"/>
      <c r="E63" s="24"/>
      <c r="F63" s="24"/>
      <c r="G63" s="24"/>
      <c r="H63" s="156"/>
    </row>
    <row r="64" spans="1:13" ht="21.95" customHeight="1">
      <c r="A64" s="146"/>
      <c r="B64" s="24"/>
      <c r="C64" s="24"/>
      <c r="D64" s="158"/>
      <c r="E64" s="24"/>
      <c r="F64" s="24"/>
      <c r="G64" s="24"/>
      <c r="H64" s="156"/>
    </row>
    <row r="65" spans="1:8" ht="21.95" customHeight="1">
      <c r="A65" s="146"/>
      <c r="B65" s="24"/>
      <c r="C65" s="24"/>
      <c r="D65" s="158"/>
      <c r="E65" s="24"/>
      <c r="F65" s="24"/>
      <c r="G65" s="24"/>
      <c r="H65" s="156"/>
    </row>
    <row r="66" spans="1:8" ht="21.95" customHeight="1">
      <c r="A66" s="146"/>
      <c r="B66" s="24"/>
      <c r="C66" s="24"/>
      <c r="D66" s="158"/>
      <c r="E66" s="24"/>
      <c r="F66" s="24"/>
      <c r="G66" s="24"/>
      <c r="H66" s="156"/>
    </row>
    <row r="67" spans="1:8" ht="21.95" customHeight="1">
      <c r="A67" s="146"/>
      <c r="B67" s="24"/>
      <c r="C67" s="24"/>
      <c r="D67" s="24"/>
      <c r="E67" s="24"/>
      <c r="F67" s="24"/>
      <c r="G67" s="24"/>
      <c r="H67" s="156"/>
    </row>
    <row r="68" spans="1:8" ht="21.95" customHeight="1">
      <c r="A68" s="146"/>
      <c r="B68" s="24"/>
      <c r="C68" s="24"/>
      <c r="D68" s="158" t="s">
        <v>100</v>
      </c>
      <c r="E68" s="24"/>
      <c r="F68" s="24"/>
      <c r="G68" s="24"/>
      <c r="H68" s="156"/>
    </row>
    <row r="69" spans="1:8" ht="21.95" customHeight="1">
      <c r="A69" s="146"/>
      <c r="B69" s="24"/>
      <c r="C69" s="24"/>
      <c r="D69" s="158" t="s">
        <v>101</v>
      </c>
      <c r="E69" s="24"/>
      <c r="F69" s="24"/>
      <c r="G69" s="24"/>
      <c r="H69" s="156"/>
    </row>
    <row r="70" spans="1:8" ht="21.95" customHeight="1">
      <c r="A70" s="146"/>
      <c r="B70" s="24"/>
      <c r="C70" s="24"/>
      <c r="D70" s="158" t="s">
        <v>102</v>
      </c>
      <c r="E70" s="24"/>
      <c r="F70" s="24"/>
      <c r="G70" s="24"/>
      <c r="H70" s="156"/>
    </row>
    <row r="71" spans="1:8" ht="21.95" customHeight="1">
      <c r="A71" s="146"/>
      <c r="B71" s="24"/>
      <c r="C71" s="24"/>
      <c r="D71" s="24"/>
      <c r="E71" s="24"/>
      <c r="F71" s="24"/>
      <c r="G71" s="24"/>
      <c r="H71" s="156"/>
    </row>
    <row r="72" spans="1:8" ht="21.95" customHeight="1">
      <c r="A72" s="146"/>
      <c r="B72" s="24"/>
      <c r="C72" s="24"/>
      <c r="D72" s="24"/>
      <c r="E72" s="24"/>
      <c r="F72" s="24"/>
      <c r="G72" s="24"/>
      <c r="H72" s="156"/>
    </row>
    <row r="73" spans="1:8" ht="21.95" customHeight="1">
      <c r="A73" s="146"/>
      <c r="B73" s="24"/>
      <c r="C73" s="24"/>
      <c r="D73" s="24"/>
      <c r="E73" s="24"/>
      <c r="F73" s="24"/>
      <c r="G73" s="24"/>
      <c r="H73" s="156"/>
    </row>
    <row r="74" spans="1:8" ht="21.95" customHeight="1">
      <c r="A74" s="146"/>
      <c r="B74" s="24"/>
      <c r="C74" s="24"/>
      <c r="D74" s="24"/>
      <c r="E74" s="24"/>
      <c r="F74" s="24"/>
      <c r="G74" s="24"/>
      <c r="H74" s="156"/>
    </row>
    <row r="75" spans="1:8" ht="21.95" customHeight="1">
      <c r="A75" s="146"/>
      <c r="B75" s="24"/>
      <c r="C75" s="24"/>
      <c r="D75" s="24"/>
      <c r="E75" s="24"/>
      <c r="F75" s="24"/>
      <c r="G75" s="24"/>
      <c r="H75" s="156"/>
    </row>
    <row r="76" spans="1:8" ht="21.95" customHeight="1">
      <c r="A76" s="146"/>
      <c r="B76" s="24"/>
      <c r="C76" s="24"/>
      <c r="D76" s="24"/>
      <c r="E76" s="24"/>
      <c r="F76" s="24"/>
      <c r="G76" s="24"/>
      <c r="H76" s="156"/>
    </row>
    <row r="77" spans="1:8" ht="21.95" customHeight="1">
      <c r="A77" s="146"/>
      <c r="B77" s="24"/>
      <c r="C77" s="24"/>
      <c r="D77" s="24"/>
      <c r="E77" s="24"/>
      <c r="F77" s="24"/>
      <c r="G77" s="24"/>
      <c r="H77" s="156"/>
    </row>
    <row r="78" spans="1:8" ht="21.95" customHeight="1">
      <c r="A78" s="146"/>
      <c r="B78" s="24"/>
      <c r="C78" s="24"/>
      <c r="D78" s="24"/>
      <c r="E78" s="24"/>
      <c r="F78" s="24"/>
      <c r="G78" s="24"/>
      <c r="H78" s="156"/>
    </row>
    <row r="79" spans="1:8" ht="21.95" customHeight="1">
      <c r="A79" s="146"/>
      <c r="B79" s="24"/>
      <c r="C79" s="24"/>
      <c r="D79" s="24"/>
      <c r="E79" s="24"/>
      <c r="F79" s="24"/>
      <c r="G79" s="24"/>
      <c r="H79" s="156"/>
    </row>
    <row r="80" spans="1:8" ht="21.95" customHeight="1">
      <c r="A80" s="146"/>
      <c r="B80" s="24"/>
      <c r="C80" s="24"/>
      <c r="D80" s="24"/>
      <c r="E80" s="24"/>
      <c r="F80" s="24"/>
      <c r="G80" s="24"/>
      <c r="H80" s="156"/>
    </row>
    <row r="81" spans="1:8" ht="21.95" customHeight="1">
      <c r="A81" s="146"/>
      <c r="B81" s="24"/>
      <c r="C81" s="24"/>
      <c r="D81" s="24"/>
      <c r="E81" s="24"/>
      <c r="F81" s="24"/>
      <c r="G81" s="24"/>
      <c r="H81" s="156"/>
    </row>
    <row r="82" spans="1:8" ht="21.95" customHeight="1">
      <c r="A82" s="146"/>
      <c r="B82" s="24"/>
      <c r="C82" s="24"/>
      <c r="D82" s="24"/>
      <c r="E82" s="24"/>
      <c r="F82" s="24"/>
      <c r="G82" s="24"/>
      <c r="H82" s="156"/>
    </row>
    <row r="83" spans="1:8" ht="21.95" customHeight="1">
      <c r="A83" s="146"/>
      <c r="B83" s="24"/>
      <c r="C83" s="24"/>
      <c r="D83" s="24"/>
      <c r="E83" s="24"/>
      <c r="F83" s="24"/>
      <c r="G83" s="24"/>
      <c r="H83" s="156"/>
    </row>
    <row r="84" spans="1:8" ht="21.95" customHeight="1">
      <c r="A84" s="159"/>
      <c r="B84" s="160"/>
      <c r="C84" s="160"/>
      <c r="D84" s="160"/>
      <c r="E84" s="160"/>
      <c r="F84" s="160"/>
      <c r="G84" s="160"/>
      <c r="H84" s="161"/>
    </row>
  </sheetData>
  <mergeCells count="1">
    <mergeCell ref="A4:C4"/>
  </mergeCells>
  <conditionalFormatting sqref="F7:G8">
    <cfRule type="cellIs" dxfId="0" priority="2" operator="equal">
      <formula>0</formula>
    </cfRule>
  </conditionalFormatting>
  <pageMargins left="0.51180555555555496" right="0.51180555555555496" top="1.1381944444444401" bottom="0.78749999999999998" header="0.27569444444444402" footer="0.51180555555555496"/>
  <pageSetup paperSize="9" scale="45" firstPageNumber="0" pageOrder="overThenDown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9"/>
  <sheetViews>
    <sheetView view="pageLayout" zoomScale="110" zoomScaleSheetLayoutView="110" zoomScalePageLayoutView="110" workbookViewId="0">
      <selection sqref="A1:Q1"/>
    </sheetView>
  </sheetViews>
  <sheetFormatPr defaultRowHeight="12.75"/>
  <cols>
    <col min="1" max="1" width="4.85546875" customWidth="1"/>
    <col min="2" max="2" width="8.7109375" customWidth="1"/>
    <col min="3" max="3" width="31.85546875" customWidth="1"/>
    <col min="4" max="4" width="10.7109375" customWidth="1"/>
    <col min="5" max="6" width="8.7109375" customWidth="1"/>
    <col min="7" max="7" width="10" customWidth="1"/>
    <col min="8" max="8" width="8.7109375" customWidth="1"/>
    <col min="9" max="9" width="10" customWidth="1"/>
    <col min="10" max="10" width="8.85546875" customWidth="1"/>
    <col min="11" max="11" width="9.85546875" customWidth="1"/>
    <col min="12" max="12" width="7.42578125" customWidth="1"/>
    <col min="13" max="13" width="7.28515625" customWidth="1"/>
    <col min="14" max="14" width="7.7109375" customWidth="1"/>
    <col min="15" max="15" width="8.42578125" customWidth="1"/>
    <col min="16" max="1025" width="8.7109375" customWidth="1"/>
  </cols>
  <sheetData>
    <row r="1" spans="1:17" ht="21" customHeight="1">
      <c r="A1" s="13" t="s">
        <v>103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3.75" customHeight="1">
      <c r="A2" s="12"/>
      <c r="B2" s="12"/>
      <c r="C2" s="12"/>
      <c r="D2" s="12"/>
      <c r="E2" s="12"/>
      <c r="F2" s="12"/>
      <c r="G2" s="12"/>
      <c r="H2" s="12"/>
      <c r="I2" s="12"/>
      <c r="J2" s="162"/>
      <c r="K2" s="162"/>
      <c r="L2" s="162"/>
      <c r="M2" s="162"/>
      <c r="N2" s="163"/>
      <c r="O2" s="163"/>
      <c r="P2" s="163"/>
      <c r="Q2" s="164"/>
    </row>
    <row r="3" spans="1:17" ht="15">
      <c r="A3" s="11" t="str">
        <f>PLANILHA!A2</f>
        <v>OBRA:EXECUÇÃO DE INSTALAÇÕES DE COMBATE A INCÊNDIO</v>
      </c>
      <c r="B3" s="11"/>
      <c r="C3" s="11"/>
      <c r="D3" s="11"/>
      <c r="E3" s="11"/>
      <c r="F3" s="11"/>
      <c r="G3" s="11"/>
      <c r="H3" s="11"/>
      <c r="I3" s="11"/>
      <c r="J3" s="165"/>
      <c r="K3" s="165"/>
      <c r="L3" s="165"/>
      <c r="M3" s="165"/>
      <c r="N3" s="166"/>
      <c r="O3" s="166"/>
      <c r="P3" s="166"/>
      <c r="Q3" s="167"/>
    </row>
    <row r="4" spans="1:17" ht="15">
      <c r="A4" s="168" t="str">
        <f>PLANILHA!A3</f>
        <v xml:space="preserve">LOCAL:RECINTO DE EXPOSIÇÕES </v>
      </c>
      <c r="B4" s="169"/>
      <c r="C4" s="169"/>
      <c r="D4" s="169"/>
      <c r="E4" s="169"/>
      <c r="F4" s="169"/>
      <c r="G4" s="169"/>
      <c r="H4" s="169"/>
      <c r="I4" s="169"/>
      <c r="J4" s="170"/>
      <c r="K4" s="170"/>
      <c r="L4" s="170"/>
      <c r="M4" s="170"/>
      <c r="N4" s="171"/>
      <c r="O4" s="171"/>
      <c r="P4" s="171"/>
      <c r="Q4" s="172"/>
    </row>
    <row r="5" spans="1:17" ht="15">
      <c r="A5" s="10" t="str">
        <f>[1]ORÇAMENTO!E3</f>
        <v>FONTE:CPOS/172 DESONERADA</v>
      </c>
      <c r="B5" s="10"/>
      <c r="C5" s="10"/>
      <c r="D5" s="10"/>
      <c r="E5" s="10"/>
      <c r="F5" s="10"/>
      <c r="G5" s="10"/>
      <c r="H5" s="10"/>
      <c r="I5" s="10"/>
      <c r="J5" s="170"/>
      <c r="K5" s="170"/>
      <c r="L5" s="170"/>
      <c r="M5" s="170"/>
      <c r="N5" s="173"/>
      <c r="O5" s="174"/>
      <c r="P5" s="9"/>
      <c r="Q5" s="9"/>
    </row>
    <row r="6" spans="1:17" ht="15">
      <c r="A6" s="8" t="str">
        <f>[1]ORÇAMENTO!A8</f>
        <v>DATA:29/05/2018</v>
      </c>
      <c r="B6" s="8"/>
      <c r="C6" s="8"/>
      <c r="D6" s="8"/>
      <c r="E6" s="8"/>
      <c r="F6" s="8"/>
      <c r="G6" s="8"/>
      <c r="H6" s="8"/>
      <c r="I6" s="8"/>
      <c r="J6" s="175"/>
      <c r="K6" s="175"/>
      <c r="L6" s="175"/>
      <c r="M6" s="175"/>
      <c r="N6" s="176"/>
      <c r="O6" s="176"/>
      <c r="P6" s="7"/>
      <c r="Q6" s="7"/>
    </row>
    <row r="7" spans="1:17" ht="6.75" customHeight="1">
      <c r="A7" s="177"/>
      <c r="B7" s="178"/>
      <c r="C7" s="178"/>
      <c r="D7" s="178"/>
      <c r="E7" s="178"/>
      <c r="F7" s="178"/>
      <c r="G7" s="178"/>
      <c r="H7" s="178"/>
      <c r="I7" s="178"/>
      <c r="J7" s="179"/>
      <c r="K7" s="179"/>
      <c r="L7" s="179"/>
      <c r="M7" s="180"/>
      <c r="N7" s="181"/>
      <c r="O7" s="181"/>
      <c r="P7" s="6"/>
      <c r="Q7" s="6"/>
    </row>
    <row r="8" spans="1:17" ht="15.75">
      <c r="A8" s="5" t="s">
        <v>104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>
      <c r="A9" s="182"/>
      <c r="B9" s="183"/>
      <c r="C9" s="184"/>
      <c r="D9" s="185"/>
      <c r="E9" s="186"/>
      <c r="F9" s="4" t="s">
        <v>105</v>
      </c>
      <c r="G9" s="4"/>
      <c r="H9" s="4" t="s">
        <v>106</v>
      </c>
      <c r="I9" s="4"/>
      <c r="J9" s="4" t="s">
        <v>107</v>
      </c>
      <c r="K9" s="4"/>
      <c r="L9" s="4" t="s">
        <v>108</v>
      </c>
      <c r="M9" s="4"/>
      <c r="N9" s="4" t="s">
        <v>109</v>
      </c>
      <c r="O9" s="4"/>
      <c r="P9" s="4" t="s">
        <v>110</v>
      </c>
      <c r="Q9" s="4"/>
    </row>
    <row r="10" spans="1:17">
      <c r="A10" s="187" t="s">
        <v>4</v>
      </c>
      <c r="B10" s="188" t="s">
        <v>111</v>
      </c>
      <c r="C10" s="189"/>
      <c r="D10" s="190" t="s">
        <v>11</v>
      </c>
      <c r="E10" s="191" t="s">
        <v>112</v>
      </c>
      <c r="F10" s="192" t="s">
        <v>113</v>
      </c>
      <c r="G10" s="193" t="s">
        <v>114</v>
      </c>
      <c r="H10" s="194" t="s">
        <v>113</v>
      </c>
      <c r="I10" s="193" t="s">
        <v>114</v>
      </c>
      <c r="J10" s="194" t="s">
        <v>113</v>
      </c>
      <c r="K10" s="193" t="s">
        <v>114</v>
      </c>
      <c r="L10" s="194" t="s">
        <v>113</v>
      </c>
      <c r="M10" s="193" t="s">
        <v>114</v>
      </c>
      <c r="N10" s="194" t="s">
        <v>113</v>
      </c>
      <c r="O10" s="193" t="s">
        <v>114</v>
      </c>
      <c r="P10" s="194" t="s">
        <v>113</v>
      </c>
      <c r="Q10" s="193" t="s">
        <v>114</v>
      </c>
    </row>
    <row r="11" spans="1:17">
      <c r="A11" s="195">
        <v>1</v>
      </c>
      <c r="B11" s="3" t="str">
        <f>PLANILHA!D9</f>
        <v>MOBILIZAÇÃO - CANTEIRO DE OBRAS - DEMOLIÇÕES</v>
      </c>
      <c r="C11" s="3"/>
      <c r="D11" s="196">
        <f>PLANILHA!I11</f>
        <v>875.976</v>
      </c>
      <c r="E11" s="197">
        <f t="shared" ref="E11:E19" si="0">IF($D$22=0,0,D11/$D$22)*100/100</f>
        <v>3.9768811571842685E-2</v>
      </c>
      <c r="F11" s="198">
        <v>1</v>
      </c>
      <c r="G11" s="199">
        <f>F11*D11</f>
        <v>875.976</v>
      </c>
      <c r="H11" s="200"/>
      <c r="I11" s="201"/>
      <c r="J11" s="200"/>
      <c r="K11" s="201"/>
      <c r="L11" s="200"/>
      <c r="M11" s="201"/>
      <c r="N11" s="200"/>
      <c r="O11" s="201"/>
      <c r="P11" s="200"/>
      <c r="Q11" s="201"/>
    </row>
    <row r="12" spans="1:17">
      <c r="A12" s="195">
        <v>2</v>
      </c>
      <c r="B12" s="2" t="str">
        <f>PLANILHA!D12</f>
        <v>TUBULAÇÃO COM CONEXÕES EM FERRO GALVANIZADO</v>
      </c>
      <c r="C12" s="2"/>
      <c r="D12" s="196">
        <f>PLANILHA!I15</f>
        <v>1324.1280000000002</v>
      </c>
      <c r="E12" s="197">
        <f t="shared" si="0"/>
        <v>6.0114657169832192E-2</v>
      </c>
      <c r="F12" s="198">
        <v>1</v>
      </c>
      <c r="G12" s="199">
        <f>F12*D12</f>
        <v>1324.1280000000002</v>
      </c>
      <c r="H12" s="200"/>
      <c r="I12" s="201"/>
      <c r="J12" s="200"/>
      <c r="K12" s="201"/>
      <c r="L12" s="200"/>
      <c r="M12" s="201"/>
      <c r="N12" s="200"/>
      <c r="O12" s="201"/>
      <c r="P12" s="200"/>
      <c r="Q12" s="201"/>
    </row>
    <row r="13" spans="1:17">
      <c r="A13" s="195">
        <v>3</v>
      </c>
      <c r="B13" s="2" t="str">
        <f>PLANILHA!D16</f>
        <v>DETECÇÃO,COMBATE E PREVENÇÃO A INCENDIO</v>
      </c>
      <c r="C13" s="2"/>
      <c r="D13" s="196">
        <f>PLANILHA!I26</f>
        <v>2715.4560000000006</v>
      </c>
      <c r="E13" s="197">
        <f t="shared" si="0"/>
        <v>0.12328015607234637</v>
      </c>
      <c r="F13" s="198">
        <v>1</v>
      </c>
      <c r="G13" s="199">
        <f>F13*D13</f>
        <v>2715.4560000000006</v>
      </c>
      <c r="H13" s="200"/>
      <c r="I13" s="202"/>
      <c r="J13" s="200"/>
      <c r="K13" s="201"/>
      <c r="L13" s="200"/>
      <c r="M13" s="201"/>
      <c r="N13" s="200"/>
      <c r="O13" s="201"/>
      <c r="P13" s="200"/>
      <c r="Q13" s="201"/>
    </row>
    <row r="14" spans="1:17">
      <c r="A14" s="195">
        <v>4</v>
      </c>
      <c r="B14" s="2" t="str">
        <f>PLANILHA!D27</f>
        <v>ILUMINAÇÃO DE EMERGENCIA</v>
      </c>
      <c r="C14" s="2"/>
      <c r="D14" s="196">
        <f>PLANILHA!I29</f>
        <v>3402.6</v>
      </c>
      <c r="E14" s="197">
        <f t="shared" si="0"/>
        <v>0.15447610237535267</v>
      </c>
      <c r="F14" s="198">
        <v>1</v>
      </c>
      <c r="G14" s="199">
        <f>F14*D14</f>
        <v>3402.6</v>
      </c>
      <c r="H14" s="203"/>
      <c r="I14" s="202"/>
      <c r="J14" s="200"/>
      <c r="K14" s="201"/>
      <c r="L14" s="200"/>
      <c r="M14" s="201"/>
      <c r="N14" s="200"/>
      <c r="O14" s="201"/>
      <c r="P14" s="200"/>
      <c r="Q14" s="201"/>
    </row>
    <row r="15" spans="1:17">
      <c r="A15" s="195">
        <v>5</v>
      </c>
      <c r="B15" s="2" t="str">
        <f>PLANILHA!D30</f>
        <v xml:space="preserve">BOMBAS E QUADROS </v>
      </c>
      <c r="C15" s="2"/>
      <c r="D15" s="196">
        <f>PLANILHA!I33</f>
        <v>4595.1360000000004</v>
      </c>
      <c r="E15" s="197">
        <f t="shared" si="0"/>
        <v>0.20861655768079371</v>
      </c>
      <c r="F15" s="198"/>
      <c r="G15" s="199"/>
      <c r="H15" s="198">
        <v>1</v>
      </c>
      <c r="I15" s="199">
        <f>H15*D15</f>
        <v>4595.1360000000004</v>
      </c>
      <c r="J15" s="200"/>
      <c r="K15" s="201"/>
      <c r="L15" s="200"/>
      <c r="M15" s="201"/>
      <c r="N15" s="200"/>
      <c r="O15" s="201"/>
      <c r="P15" s="200"/>
      <c r="Q15" s="201"/>
    </row>
    <row r="16" spans="1:17">
      <c r="A16" s="195">
        <v>6</v>
      </c>
      <c r="B16" s="2" t="str">
        <f>PLANILHA!D34</f>
        <v>EXTINTORES</v>
      </c>
      <c r="C16" s="2"/>
      <c r="D16" s="196">
        <f>PLANILHA!I37</f>
        <v>2648.88</v>
      </c>
      <c r="E16" s="197">
        <f t="shared" si="0"/>
        <v>0.12025764358432499</v>
      </c>
      <c r="F16" s="198"/>
      <c r="G16" s="199"/>
      <c r="H16" s="198">
        <v>1</v>
      </c>
      <c r="I16" s="199">
        <f>H16*D16</f>
        <v>2648.88</v>
      </c>
      <c r="J16" s="200"/>
      <c r="K16" s="201"/>
      <c r="L16" s="200"/>
      <c r="M16" s="201"/>
      <c r="N16" s="200"/>
      <c r="O16" s="201"/>
      <c r="P16" s="200"/>
      <c r="Q16" s="201"/>
    </row>
    <row r="17" spans="1:17">
      <c r="A17" s="195">
        <v>8</v>
      </c>
      <c r="B17" s="2" t="str">
        <f>PLANILHA!D38</f>
        <v xml:space="preserve">SINALIZAÇÃO </v>
      </c>
      <c r="C17" s="2"/>
      <c r="D17" s="196">
        <f>PLANILHA!I48</f>
        <v>4468.8600000000006</v>
      </c>
      <c r="E17" s="197">
        <f t="shared" si="0"/>
        <v>0.20288369918918434</v>
      </c>
      <c r="F17" s="198">
        <v>0.5</v>
      </c>
      <c r="G17" s="199">
        <f>F17*D17</f>
        <v>2234.4300000000003</v>
      </c>
      <c r="H17" s="198">
        <v>0.5</v>
      </c>
      <c r="I17" s="199">
        <f>H17*D17</f>
        <v>2234.4300000000003</v>
      </c>
      <c r="J17" s="200"/>
      <c r="K17" s="201"/>
      <c r="L17" s="200"/>
      <c r="M17" s="201"/>
      <c r="N17" s="200"/>
      <c r="O17" s="201"/>
      <c r="P17" s="200"/>
      <c r="Q17" s="201"/>
    </row>
    <row r="18" spans="1:17">
      <c r="A18" s="195">
        <v>9</v>
      </c>
      <c r="B18" s="2" t="str">
        <f>PLANILHA!D49</f>
        <v>REGISTRO DE RECALQUE EM MURO - VR VERTICAL</v>
      </c>
      <c r="C18" s="2"/>
      <c r="D18" s="196">
        <f>PLANILHA!I53</f>
        <v>195.672</v>
      </c>
      <c r="E18" s="197">
        <f t="shared" si="0"/>
        <v>8.8833973737700595E-3</v>
      </c>
      <c r="F18" s="198"/>
      <c r="G18" s="199"/>
      <c r="H18" s="198">
        <v>1</v>
      </c>
      <c r="I18" s="199">
        <f>H18*D18</f>
        <v>195.672</v>
      </c>
      <c r="J18" s="200"/>
      <c r="K18" s="201"/>
      <c r="L18" s="200"/>
      <c r="M18" s="201"/>
      <c r="N18" s="200"/>
      <c r="O18" s="201"/>
      <c r="P18" s="200"/>
      <c r="Q18" s="201"/>
    </row>
    <row r="19" spans="1:17">
      <c r="A19" s="195">
        <v>10</v>
      </c>
      <c r="B19" s="2" t="str">
        <f>PLANILHA!D54</f>
        <v>BRIGADA</v>
      </c>
      <c r="C19" s="2"/>
      <c r="D19" s="196">
        <f>PLANILHA!I56</f>
        <v>1800</v>
      </c>
      <c r="E19" s="197">
        <f t="shared" si="0"/>
        <v>8.1718974982552983E-2</v>
      </c>
      <c r="F19" s="198"/>
      <c r="G19" s="199"/>
      <c r="H19" s="200"/>
      <c r="I19" s="201"/>
      <c r="J19" s="198">
        <v>1</v>
      </c>
      <c r="K19" s="199">
        <f>J19*D19</f>
        <v>1800</v>
      </c>
      <c r="L19" s="200"/>
      <c r="M19" s="201"/>
      <c r="N19" s="200"/>
      <c r="O19" s="201"/>
      <c r="P19" s="200"/>
      <c r="Q19" s="201"/>
    </row>
    <row r="20" spans="1:17">
      <c r="A20" s="195"/>
      <c r="B20" s="2"/>
      <c r="C20" s="2"/>
      <c r="D20" s="196"/>
      <c r="E20" s="197"/>
      <c r="F20" s="200"/>
      <c r="G20" s="199"/>
      <c r="H20" s="200"/>
      <c r="I20" s="201"/>
      <c r="J20" s="200"/>
      <c r="K20" s="201"/>
      <c r="L20" s="200"/>
      <c r="M20" s="201"/>
      <c r="N20" s="200"/>
      <c r="O20" s="201"/>
      <c r="P20" s="200"/>
      <c r="Q20" s="201"/>
    </row>
    <row r="21" spans="1:17">
      <c r="A21" s="195"/>
      <c r="B21" s="204"/>
      <c r="C21" s="205"/>
      <c r="D21" s="196"/>
      <c r="E21" s="206"/>
      <c r="F21" s="207"/>
      <c r="G21" s="208"/>
      <c r="H21" s="209"/>
      <c r="I21" s="210"/>
      <c r="J21" s="209"/>
      <c r="K21" s="210"/>
      <c r="L21" s="209"/>
      <c r="M21" s="210"/>
      <c r="N21" s="209"/>
      <c r="O21" s="210"/>
      <c r="P21" s="209"/>
      <c r="Q21" s="210"/>
    </row>
    <row r="22" spans="1:17">
      <c r="A22" s="1" t="s">
        <v>115</v>
      </c>
      <c r="B22" s="1"/>
      <c r="C22" s="211"/>
      <c r="D22" s="212">
        <f>SUM(D11:D21)</f>
        <v>22026.708000000002</v>
      </c>
      <c r="E22" s="213">
        <f>SUM(E11:E21)</f>
        <v>1</v>
      </c>
      <c r="F22" s="214">
        <f>G22/D22</f>
        <v>0.47908157678396612</v>
      </c>
      <c r="G22" s="215">
        <f>SUM(G11:G21)</f>
        <v>10552.590000000002</v>
      </c>
      <c r="H22" s="214">
        <f>I22/D22</f>
        <v>0.43919944823348089</v>
      </c>
      <c r="I22" s="215">
        <f>SUM(I11:I21)</f>
        <v>9674.1180000000004</v>
      </c>
      <c r="J22" s="214">
        <f>K22/D22</f>
        <v>8.1718974982552983E-2</v>
      </c>
      <c r="K22" s="215">
        <f>SUM(K11:K21)</f>
        <v>1800</v>
      </c>
      <c r="L22" s="216"/>
      <c r="M22" s="217"/>
      <c r="N22" s="216"/>
      <c r="O22" s="217"/>
      <c r="P22" s="216"/>
      <c r="Q22" s="217"/>
    </row>
    <row r="23" spans="1:17">
      <c r="A23" s="250" t="s">
        <v>116</v>
      </c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</row>
    <row r="24" spans="1:17">
      <c r="A24" s="251" t="s">
        <v>117</v>
      </c>
      <c r="B24" s="251"/>
      <c r="C24" s="251"/>
      <c r="D24" s="251"/>
      <c r="E24" s="251"/>
      <c r="F24" s="252" t="s">
        <v>105</v>
      </c>
      <c r="G24" s="252"/>
      <c r="H24" s="253" t="s">
        <v>106</v>
      </c>
      <c r="I24" s="253"/>
      <c r="J24" s="253" t="s">
        <v>107</v>
      </c>
      <c r="K24" s="253"/>
      <c r="L24" s="253" t="s">
        <v>108</v>
      </c>
      <c r="M24" s="253"/>
      <c r="N24" s="253" t="s">
        <v>109</v>
      </c>
      <c r="O24" s="253"/>
      <c r="P24" s="254" t="s">
        <v>110</v>
      </c>
      <c r="Q24" s="254"/>
    </row>
    <row r="25" spans="1:17">
      <c r="A25" s="218" t="s">
        <v>118</v>
      </c>
      <c r="B25" s="219"/>
      <c r="C25" s="219"/>
      <c r="D25" s="220"/>
      <c r="E25" s="221"/>
      <c r="F25" s="255"/>
      <c r="G25" s="255"/>
      <c r="H25" s="256"/>
      <c r="I25" s="256"/>
      <c r="J25" s="256"/>
      <c r="K25" s="256"/>
      <c r="L25" s="256"/>
      <c r="M25" s="256"/>
      <c r="N25" s="256"/>
      <c r="O25" s="256"/>
      <c r="P25" s="257"/>
      <c r="Q25" s="257"/>
    </row>
    <row r="26" spans="1:17">
      <c r="A26" s="222" t="s">
        <v>119</v>
      </c>
      <c r="B26" s="223"/>
      <c r="C26" s="223"/>
      <c r="D26" s="224"/>
      <c r="E26" s="225"/>
      <c r="F26" s="258"/>
      <c r="G26" s="258"/>
      <c r="H26" s="259"/>
      <c r="I26" s="259"/>
      <c r="J26" s="259"/>
      <c r="K26" s="259"/>
      <c r="L26" s="259"/>
      <c r="M26" s="259"/>
      <c r="N26" s="259"/>
      <c r="O26" s="259"/>
      <c r="P26" s="260"/>
      <c r="Q26" s="260"/>
    </row>
    <row r="27" spans="1:17">
      <c r="A27" s="222" t="s">
        <v>120</v>
      </c>
      <c r="B27" s="223"/>
      <c r="C27" s="223"/>
      <c r="D27" s="224"/>
      <c r="E27" s="225"/>
      <c r="F27" s="258"/>
      <c r="G27" s="258"/>
      <c r="H27" s="259"/>
      <c r="I27" s="259"/>
      <c r="J27" s="259"/>
      <c r="K27" s="259"/>
      <c r="L27" s="259"/>
      <c r="M27" s="259"/>
      <c r="N27" s="259"/>
      <c r="O27" s="259"/>
      <c r="P27" s="260"/>
      <c r="Q27" s="260"/>
    </row>
    <row r="28" spans="1:17">
      <c r="A28" s="226" t="s">
        <v>121</v>
      </c>
      <c r="B28" s="227"/>
      <c r="C28" s="227"/>
      <c r="D28" s="228"/>
      <c r="E28" s="229"/>
      <c r="F28" s="261">
        <f>D22*F22*1</f>
        <v>10552.590000000002</v>
      </c>
      <c r="G28" s="261"/>
      <c r="H28" s="261">
        <f>D22*H22*1</f>
        <v>9674.1180000000004</v>
      </c>
      <c r="I28" s="261"/>
      <c r="J28" s="261">
        <f>D22*J22*1</f>
        <v>1799.9999999999998</v>
      </c>
      <c r="K28" s="261"/>
      <c r="L28" s="261"/>
      <c r="M28" s="261"/>
      <c r="N28" s="261"/>
      <c r="O28" s="261"/>
      <c r="P28" s="262"/>
      <c r="Q28" s="262"/>
    </row>
    <row r="29" spans="1:17">
      <c r="A29" s="230"/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2"/>
    </row>
    <row r="30" spans="1:17">
      <c r="A30" s="230"/>
      <c r="B30" s="231"/>
      <c r="C30" s="231"/>
      <c r="D30" s="231"/>
      <c r="E30" s="231"/>
      <c r="F30" s="231"/>
      <c r="G30" s="233"/>
      <c r="H30" s="233"/>
      <c r="I30" s="231"/>
      <c r="J30" s="233"/>
      <c r="K30" s="231"/>
      <c r="L30" s="231"/>
      <c r="M30" s="231"/>
      <c r="N30" s="263" t="s">
        <v>115</v>
      </c>
      <c r="O30" s="263"/>
      <c r="P30" s="264">
        <f>SUM(F28:Q28)</f>
        <v>22026.708000000002</v>
      </c>
      <c r="Q30" s="264"/>
    </row>
    <row r="31" spans="1:17">
      <c r="A31" s="230"/>
      <c r="B31" s="231"/>
      <c r="C31" s="231"/>
      <c r="D31" s="231"/>
      <c r="E31" s="231"/>
      <c r="F31" s="231"/>
      <c r="G31" s="231"/>
      <c r="H31" s="231"/>
      <c r="I31" s="231"/>
      <c r="J31" s="24"/>
      <c r="K31" s="231"/>
      <c r="L31" s="231"/>
      <c r="M31" s="231"/>
      <c r="N31" s="263"/>
      <c r="O31" s="263"/>
      <c r="P31" s="264"/>
      <c r="Q31" s="264"/>
    </row>
    <row r="32" spans="1:17">
      <c r="A32" s="230"/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2"/>
    </row>
    <row r="33" spans="1:17">
      <c r="A33" s="230"/>
      <c r="B33" s="234"/>
      <c r="C33" s="231"/>
      <c r="D33" s="231"/>
      <c r="E33" s="231"/>
      <c r="F33" s="231"/>
      <c r="G33" s="231"/>
      <c r="H33" s="231"/>
      <c r="I33" s="231"/>
      <c r="J33" s="235" t="s">
        <v>122</v>
      </c>
      <c r="K33" s="236"/>
      <c r="L33" s="236"/>
      <c r="M33" s="236"/>
      <c r="N33" s="236"/>
      <c r="O33" s="236"/>
      <c r="P33" s="236"/>
      <c r="Q33" s="237"/>
    </row>
    <row r="34" spans="1:17">
      <c r="A34" s="230"/>
      <c r="B34" s="238" t="s">
        <v>123</v>
      </c>
      <c r="C34" s="239" t="s">
        <v>101</v>
      </c>
      <c r="D34" s="240"/>
      <c r="E34" s="241"/>
      <c r="F34" s="241"/>
      <c r="G34" s="241"/>
      <c r="H34" s="231"/>
      <c r="I34" s="231"/>
      <c r="J34" s="242" t="s">
        <v>124</v>
      </c>
      <c r="K34" s="242"/>
      <c r="L34" s="242"/>
      <c r="M34" s="242"/>
      <c r="N34" s="242"/>
      <c r="O34" s="242"/>
      <c r="P34" s="242"/>
      <c r="Q34" s="243"/>
    </row>
    <row r="35" spans="1:17">
      <c r="A35" s="230"/>
      <c r="B35" s="244" t="s">
        <v>125</v>
      </c>
      <c r="C35" s="235" t="s">
        <v>126</v>
      </c>
      <c r="D35" s="245"/>
      <c r="E35" s="236"/>
      <c r="F35" s="236"/>
      <c r="G35" s="236"/>
      <c r="H35" s="231"/>
      <c r="I35" s="231"/>
      <c r="J35" s="231"/>
      <c r="K35" s="231"/>
      <c r="L35" s="231"/>
      <c r="M35" s="231"/>
      <c r="N35" s="231"/>
      <c r="O35" s="231"/>
      <c r="P35" s="231"/>
      <c r="Q35" s="246"/>
    </row>
    <row r="36" spans="1:17">
      <c r="A36" s="247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9"/>
    </row>
    <row r="39" spans="1:17">
      <c r="F39" s="104">
        <v>1</v>
      </c>
    </row>
  </sheetData>
  <mergeCells count="60">
    <mergeCell ref="N30:O31"/>
    <mergeCell ref="P30:Q31"/>
    <mergeCell ref="P27:Q27"/>
    <mergeCell ref="F28:G28"/>
    <mergeCell ref="H28:I28"/>
    <mergeCell ref="J28:K28"/>
    <mergeCell ref="L28:M28"/>
    <mergeCell ref="N28:O28"/>
    <mergeCell ref="P28:Q28"/>
    <mergeCell ref="F27:G27"/>
    <mergeCell ref="H27:I27"/>
    <mergeCell ref="J27:K27"/>
    <mergeCell ref="L27:M27"/>
    <mergeCell ref="N27:O27"/>
    <mergeCell ref="P25:Q25"/>
    <mergeCell ref="F26:G26"/>
    <mergeCell ref="H26:I26"/>
    <mergeCell ref="J26:K26"/>
    <mergeCell ref="L26:M26"/>
    <mergeCell ref="N26:O26"/>
    <mergeCell ref="P26:Q26"/>
    <mergeCell ref="F25:G25"/>
    <mergeCell ref="H25:I25"/>
    <mergeCell ref="J25:K25"/>
    <mergeCell ref="L25:M25"/>
    <mergeCell ref="N25:O25"/>
    <mergeCell ref="A22:B22"/>
    <mergeCell ref="A23:Q23"/>
    <mergeCell ref="A24:E24"/>
    <mergeCell ref="F24:G24"/>
    <mergeCell ref="H24:I24"/>
    <mergeCell ref="J24:K24"/>
    <mergeCell ref="L24:M24"/>
    <mergeCell ref="N24:O24"/>
    <mergeCell ref="P24:Q24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A6:I6"/>
    <mergeCell ref="P6:Q6"/>
    <mergeCell ref="P7:Q7"/>
    <mergeCell ref="A8:Q8"/>
    <mergeCell ref="F9:G9"/>
    <mergeCell ref="H9:I9"/>
    <mergeCell ref="J9:K9"/>
    <mergeCell ref="L9:M9"/>
    <mergeCell ref="N9:O9"/>
    <mergeCell ref="P9:Q9"/>
    <mergeCell ref="A1:Q1"/>
    <mergeCell ref="A2:I2"/>
    <mergeCell ref="A3:I3"/>
    <mergeCell ref="A5:I5"/>
    <mergeCell ref="P5:Q5"/>
  </mergeCells>
  <pageMargins left="0.51180555555555496" right="0.51180555555555496" top="2.1159722222222199" bottom="0.78749999999999998" header="0.51180555555555496" footer="0.51180555555555496"/>
  <pageSetup paperSize="9" scale="81" firstPageNumber="0" orientation="landscape" horizontalDpi="300" verticalDpi="30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LibreOffice/5.4.4.2$Windows_X86_64 LibreOffice_project/2524958677847fb3bb44820e40380acbe820f960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Plan4</vt:lpstr>
      <vt:lpstr>PLANILHA</vt:lpstr>
      <vt:lpstr>CRONOGRAMA</vt:lpstr>
      <vt:lpstr>CRONOGRAMA!Area_de_impressao</vt:lpstr>
      <vt:lpstr>PLANILHA!Area_de_impressao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Cliente</dc:creator>
  <dc:description/>
  <cp:lastModifiedBy>flavia.reginato</cp:lastModifiedBy>
  <cp:revision>2</cp:revision>
  <cp:lastPrinted>2018-07-26T14:14:59Z</cp:lastPrinted>
  <dcterms:created xsi:type="dcterms:W3CDTF">2011-08-16T00:50:48Z</dcterms:created>
  <dcterms:modified xsi:type="dcterms:W3CDTF">2018-07-26T14:15:06Z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Home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