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3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5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2"/>
  </bookViews>
  <sheets>
    <sheet name="PLANILHA ORÇAMENTARIA" sheetId="1" state="visible" r:id="rId2"/>
    <sheet name="Plan4" sheetId="2" state="hidden" r:id="rId3"/>
    <sheet name="CRONOGRAMA" sheetId="3" state="visible" r:id="rId4"/>
  </sheets>
  <definedNames>
    <definedName function="false" hidden="false" localSheetId="0" name="_xlnm.Print_Area" vbProcedure="false">'PLANILHA ORÇAMENTARIA'!$A$1:$H$48</definedName>
    <definedName function="false" hidden="false" localSheetId="0" name="_xlnm.Print_Titles" vbProcedure="false">'PLANILHA ORÇAMENTARIA'!$2:$12</definedName>
    <definedName function="false" hidden="false" localSheetId="0" name="Z_4F36A2D1_12F1_4BAB_9C06_45143CF56F7C_.wvu.PrintArea" vbProcedure="false">'PLANILHA ORÇAMENTARIA'!$A$2:$H$49</definedName>
    <definedName function="false" hidden="false" localSheetId="0" name="Z_4F36A2D1_12F1_4BAB_9C06_45143CF56F7C_.wvu.PrintTitles" vbProcedure="false">'PLANILHA ORÇAMENTARIA'!$2:$12</definedName>
    <definedName function="false" hidden="false" localSheetId="0" name="_xlnm.Print_Area" vbProcedure="false">'PLANILHA ORÇAMENTARIA'!$A$1:$H$48</definedName>
    <definedName function="false" hidden="false" localSheetId="0" name="_xlnm.Print_Area_0" vbProcedure="false">'PLANILHA ORÇAMENTARIA'!$A$1:$H$48</definedName>
    <definedName function="false" hidden="false" localSheetId="0" name="_xlnm.Print_Area_0_0" vbProcedure="false">'PLANILHA ORÇAMENTARIA'!$A$1:$H$48</definedName>
    <definedName function="false" hidden="false" localSheetId="0" name="_xlnm.Print_Area_0_0_0" vbProcedure="false">'PLANILHA ORÇAMENTARIA'!$A$2:$H$48</definedName>
    <definedName function="false" hidden="false" localSheetId="0" name="_xlnm.Print_Area_0_0_0_0" vbProcedure="false">'PLANILHA ORÇAMENTARIA'!$A$2:$H$48</definedName>
    <definedName function="false" hidden="false" localSheetId="0" name="_xlnm.Print_Titles" vbProcedure="false">'PLANILHA ORÇAMENTARIA'!$1:$13</definedName>
    <definedName function="false" hidden="false" localSheetId="0" name="_xlnm.Print_Titles_0" vbProcedure="false">'PLANILHA ORÇAMENTARIA'!$2:$12</definedName>
    <definedName function="false" hidden="false" localSheetId="0" name="_xlnm.Print_Titles_0_0" vbProcedure="false">'PLANILHA ORÇAMENTARIA'!$1:$13</definedName>
    <definedName function="false" hidden="false" localSheetId="0" name="_xlnm.Print_Titles_0_0_0" vbProcedure="false">'PLANILHA ORÇAMENTARIA'!$2:$12</definedName>
    <definedName function="false" hidden="false" localSheetId="0" name="_xlnm.Print_Titles_0_0_0_0" vbProcedure="false">'PLANILHA ORÇAMENTARIA'!$2:$12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<sst xmlns="http://schemas.openxmlformats.org/spreadsheetml/2006/main" count="153" uniqueCount="111">
  <si>
    <t>LOGO DA EMPRESA</t>
  </si>
  <si>
    <t>PLANILHA ORÇAMENTARIA</t>
  </si>
  <si>
    <t>OBRA:AMPLIAÇÃO DO SISTEMA DE DRENAGEM DO JARDIM DAS OLIVEIRAS</t>
  </si>
  <si>
    <t>LOCAL:RUA SAID MOHAMAD EL RAFIK</t>
  </si>
  <si>
    <t>CONVENIO:CASA CIVIL-UNIDADE DE RELACIONAMENTO COM MUNICÍPIOS</t>
  </si>
  <si>
    <t>DATA</t>
  </si>
  <si>
    <t>ART :</t>
  </si>
  <si>
    <t>ITEM</t>
  </si>
  <si>
    <t>DESCRIÇÃO SERVIÇOS</t>
  </si>
  <si>
    <t>U N</t>
  </si>
  <si>
    <t>QUANT.</t>
  </si>
  <si>
    <t>P.U.
S/BDI</t>
  </si>
  <si>
    <t>TOTAL</t>
  </si>
  <si>
    <t>REFERÊNCIA</t>
  </si>
  <si>
    <t>TOTAL C/ BDI</t>
  </si>
  <si>
    <t>CODIGO</t>
  </si>
  <si>
    <t>FONTE</t>
  </si>
  <si>
    <t>1.0</t>
  </si>
  <si>
    <t>SERVIÇO PRELIMINAR</t>
  </si>
  <si>
    <t>1.1</t>
  </si>
  <si>
    <t>Placa de identificação para obra</t>
  </si>
  <si>
    <t>m²</t>
  </si>
  <si>
    <t>02.08.020</t>
  </si>
  <si>
    <t>CPOS/171</t>
  </si>
  <si>
    <t>1.2</t>
  </si>
  <si>
    <t>Locação de container tipo sanitário com 2 vasos sanitários, 2 lavatórios, 2 mictórios e 4 pontos para chuveiro - área mínima de 13,80 m²</t>
  </si>
  <si>
    <t>unidxmes</t>
  </si>
  <si>
    <t>02.02.140</t>
  </si>
  <si>
    <t>1.3</t>
  </si>
  <si>
    <t>Locação de rede </t>
  </si>
  <si>
    <t>m</t>
  </si>
  <si>
    <t>02.10.040</t>
  </si>
  <si>
    <t>1.4</t>
  </si>
  <si>
    <t>Demolição (levantamento) mecanizada de pavimento asfáltico, inclusive carregamento, transporte até 1,0 quilômetro e descarregamento</t>
  </si>
  <si>
    <t>03.07.010</t>
  </si>
  <si>
    <t>2.0</t>
  </si>
  <si>
    <t>SERVIÇOS EM TERRAS</t>
  </si>
  <si>
    <t>2.1</t>
  </si>
  <si>
    <t>Escavação mecanizada de valas ou cavas com profundidade de até 3,00 m </t>
  </si>
  <si>
    <t>m³</t>
  </si>
  <si>
    <t>07.02.020</t>
  </si>
  <si>
    <t>2.2</t>
  </si>
  <si>
    <t>Reaterro compactado mecanizado de vala ou cava com compactador</t>
  </si>
  <si>
    <t>07.11.020</t>
  </si>
  <si>
    <t>2.3</t>
  </si>
  <si>
    <t>Lastro de pedra britada (berço 0,20cm)</t>
  </si>
  <si>
    <t>11.18.040</t>
  </si>
  <si>
    <t> </t>
  </si>
  <si>
    <t>3.0</t>
  </si>
  <si>
    <t>TUBULAÇÃO CONCRETO – REDE DE ÁGUAS PLUVIAIS</t>
  </si>
  <si>
    <t>3.1</t>
  </si>
  <si>
    <t>Tubo de concreto (PA-1), DN= 800mm</t>
  </si>
  <si>
    <t>46.12.100</t>
  </si>
  <si>
    <t>3.2</t>
  </si>
  <si>
    <t>Tubo de concreto (PA-1), DN= 1200mm</t>
  </si>
  <si>
    <t>46.12.140</t>
  </si>
  <si>
    <t>4.0</t>
  </si>
  <si>
    <t>POÇO DE VISITA / BOCA DE LOBO E AFINS</t>
  </si>
  <si>
    <t>4.1</t>
  </si>
  <si>
    <t>Boca de lobo dupla tipo PMSP, com tampa de concreto</t>
  </si>
  <si>
    <t>unid</t>
  </si>
  <si>
    <t>49.12.030</t>
  </si>
  <si>
    <t>4.2</t>
  </si>
  <si>
    <t>Poço de visita de 1,60 x 1,60 x 1,60 m - tipo PMSP</t>
  </si>
  <si>
    <t>49.12.110</t>
  </si>
  <si>
    <t>4.3</t>
  </si>
  <si>
    <t>Chaminé para poço de visita tipo PMSP em alvenaria diâmetro interno 70 cm - pescoço</t>
  </si>
  <si>
    <t>49.12.120</t>
  </si>
  <si>
    <t>4.4</t>
  </si>
  <si>
    <t>Tampão em ferro fundido de Ø 600 mm, classe 125 (ruptura &gt; 125 kN)</t>
  </si>
  <si>
    <t>49.06.400</t>
  </si>
  <si>
    <t>5.0</t>
  </si>
  <si>
    <t>REPOSIÇÃO DE PAVIMENTO ASFALTICO</t>
  </si>
  <si>
    <t>5.1</t>
  </si>
  <si>
    <t>Imprimação betuminosa impermeabilizante</t>
  </si>
  <si>
    <t>54.03.240</t>
  </si>
  <si>
    <t>5.2</t>
  </si>
  <si>
    <t>Camada de rolamento em concreto betuminoso usinado quente - CBUQ APLICADA</t>
  </si>
  <si>
    <t>54.03.221</t>
  </si>
  <si>
    <t>TOTAL PROPOSTA</t>
  </si>
  <si>
    <t>BDI</t>
  </si>
  <si>
    <t>TOTAL COM BDI</t>
  </si>
  <si>
    <t>Local e data                     </t>
  </si>
  <si>
    <t>CARIMBO E ASSINATURA – RESPONSÁVEL PELA EMPRESA</t>
  </si>
  <si>
    <t>VOLUME DO TUBO</t>
  </si>
  <si>
    <t>CRONOGRAMA FÍSICO FINANCEIRO</t>
  </si>
  <si>
    <t>CONVENIO:CASA CIVIL - UNIDADE DE RELACIONAMENTO COM MUNICÍPIOS</t>
  </si>
  <si>
    <t>DATA: </t>
  </si>
  <si>
    <t>FÍSICO FINANCEIRO (em %)</t>
  </si>
  <si>
    <t>DESCRIÇÃO</t>
  </si>
  <si>
    <t>PESO</t>
  </si>
  <si>
    <t>1º MÊS</t>
  </si>
  <si>
    <t>2º MÊS</t>
  </si>
  <si>
    <t>3º MÊS</t>
  </si>
  <si>
    <t>4º MÊS</t>
  </si>
  <si>
    <t>5º MÊS</t>
  </si>
  <si>
    <t>VALOR (R$)</t>
  </si>
  <si>
    <t>ÍNDICE</t>
  </si>
  <si>
    <t>NO MÊS</t>
  </si>
  <si>
    <t>ACUMULADO</t>
  </si>
  <si>
    <t>DOCUMENTAÇÃO E RECEBIMENTO DEFINITIVO</t>
  </si>
  <si>
    <t>FINANCEIRO NO MÊS (em R$)</t>
  </si>
  <si>
    <t>APLICAÇÃO DOS RECURSOS</t>
  </si>
  <si>
    <t>RECURSOS DA UNIÃO</t>
  </si>
  <si>
    <t>CONTRAPARTIDA</t>
  </si>
  <si>
    <t>,</t>
  </si>
  <si>
    <t>OUTRAS FONTES</t>
  </si>
  <si>
    <t>VALOR TOTAL DO INVESTIMENTO</t>
  </si>
  <si>
    <t>Resp. Técnico pela Empresa</t>
  </si>
  <si>
    <t>LOCAL E DATA</t>
  </si>
  <si>
    <t>CREA/SP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</si>
</sst>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_-;\-* #,##0.00_-;_-* \-??_-;_-@_-"/>
    <numFmt numFmtId="166" formatCode="0%"/>
    <numFmt numFmtId="167" formatCode="0.00%"/>
    <numFmt numFmtId="168" formatCode="#,##0.00"/>
    <numFmt numFmtId="169" formatCode="_(* #,##0.00_);_(* \(#,##0.00\);_(* \-??_);_(@_)"/>
    <numFmt numFmtId="170" formatCode="_-&quot;R$ &quot;* #,##0.00_-;&quot;-R$ &quot;* #,##0.00_-;_-&quot;R$ &quot;* \-??_-;_-@_-"/>
    <numFmt numFmtId="171" formatCode="0.00"/>
    <numFmt numFmtId="172" formatCode="&quot;R$ &quot;#,##0.00"/>
    <numFmt numFmtId="173" formatCode="0.000"/>
  </numFmts>
  <fonts count="2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8"/>
      <color rgb="FF000000"/>
      <name val="Arial"/>
      <family val="2"/>
      <charset val="1"/>
    </font>
    <font>
      <b val="true"/>
      <sz val="16"/>
      <color rgb="FFFFFFFF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FF"/>
      <name val="Arial"/>
      <family val="2"/>
      <charset val="1"/>
    </font>
    <font>
      <b val="true"/>
      <sz val="12"/>
      <color rgb="FFFFFFFF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1"/>
      <name val="Arial"/>
      <family val="2"/>
      <charset val="1"/>
    </font>
    <font>
      <sz val="11"/>
      <color rgb="FF00B0F0"/>
      <name val="Arial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FFFFFF"/>
      <name val="Arial"/>
      <family val="2"/>
      <charset val="1"/>
    </font>
    <font>
      <sz val="10"/>
      <name val="Arial"/>
      <family val="2"/>
      <charset val="1"/>
    </font>
    <font>
      <sz val="12"/>
      <color rgb="FF0070C0"/>
      <name val="Arial"/>
      <family val="2"/>
      <charset val="1"/>
    </font>
    <font>
      <sz val="15"/>
      <color rgb="FF000000"/>
      <name val="Arial"/>
      <family val="2"/>
      <charset val="1"/>
    </font>
    <font>
      <sz val="11"/>
      <color rgb="FFFFFFFF"/>
      <name val="Arial"/>
      <family val="2"/>
      <charset val="1"/>
    </font>
    <font>
      <sz val="9"/>
      <name val="Arial"/>
      <family val="2"/>
      <charset val="1"/>
    </font>
    <font>
      <sz val="8"/>
      <name val="Arial"/>
      <family val="2"/>
      <charset val="1"/>
    </font>
    <font>
      <sz val="10.5"/>
      <name val="Arial"/>
      <family val="2"/>
      <charset val="1"/>
    </font>
    <font>
      <b val="true"/>
      <sz val="8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FFFFFF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FFFFFF"/>
        <bgColor rgb="FFFFFFCC"/>
      </patternFill>
    </fill>
    <fill>
      <patternFill patternType="solid">
        <fgColor rgb="FFDBEEF4"/>
        <bgColor rgb="FFDDDDDD"/>
      </patternFill>
    </fill>
    <fill>
      <patternFill patternType="solid">
        <fgColor rgb="FFDDDDDD"/>
        <bgColor rgb="FFDBEEF4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double"/>
      <right style="double"/>
      <top/>
      <bottom/>
      <diagonal/>
    </border>
    <border diagonalUp="false" diagonalDown="false">
      <left style="double"/>
      <right style="double"/>
      <top style="double"/>
      <bottom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 style="double"/>
      <bottom/>
      <diagonal/>
    </border>
    <border diagonalUp="false" diagonalDown="false">
      <left/>
      <right style="double"/>
      <top style="double"/>
      <bottom style="double"/>
      <diagonal/>
    </border>
    <border diagonalUp="false" diagonalDown="false">
      <left/>
      <right/>
      <top style="double"/>
      <bottom style="double"/>
      <diagonal/>
    </border>
    <border diagonalUp="false" diagonalDown="false">
      <left/>
      <right/>
      <top style="double"/>
      <bottom/>
      <diagonal/>
    </border>
    <border diagonalUp="false" diagonalDown="false">
      <left style="double"/>
      <right/>
      <top style="double"/>
      <bottom style="double"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1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1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9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3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6" fillId="3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6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4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2" borderId="1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2" borderId="1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1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6" fillId="0" borderId="0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4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5" fillId="4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7" fillId="4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5" fillId="4" borderId="0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5" fillId="4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5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6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15" fillId="4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7" fillId="4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15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5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4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5" fillId="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4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8" fontId="1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5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8" fontId="1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4" borderId="1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4" borderId="14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4" borderId="1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16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4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7" fillId="2" borderId="1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2" borderId="1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0" fillId="2" borderId="1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0" fillId="2" borderId="14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0" fillId="2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4" borderId="1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7" fillId="4" borderId="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7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6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3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6" fillId="3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3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3" borderId="1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6" fillId="3" borderId="18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6" fillId="3" borderId="18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6" fillId="3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3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6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5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5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5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5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2" fontId="21" fillId="5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3" borderId="2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2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3" borderId="2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2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22" fillId="0" borderId="2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24" fillId="0" borderId="2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7" fontId="12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2" fillId="0" borderId="2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0" fontId="24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2" fillId="0" borderId="2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0" fontId="12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2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22" fillId="0" borderId="2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2" fillId="0" borderId="2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1" fontId="12" fillId="5" borderId="2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0" fontId="12" fillId="5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2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2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2" fillId="0" borderId="2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1" fontId="12" fillId="0" borderId="2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3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12" fillId="0" borderId="2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0" fontId="12" fillId="0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12" fillId="0" borderId="2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12" fillId="0" borderId="2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3" fontId="12" fillId="0" borderId="2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73" fontId="12" fillId="0" borderId="2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2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3" fillId="0" borderId="2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13" fillId="0" borderId="2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2" fillId="0" borderId="2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2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31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2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2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12" fillId="0" borderId="2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0" borderId="2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2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2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2" fontId="13" fillId="0" borderId="2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3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33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23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1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5" borderId="3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5" borderId="2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5" borderId="28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5" borderId="22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25" fillId="0" borderId="3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3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27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6" fillId="5" borderId="2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8" fillId="5" borderId="25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7" fillId="0" borderId="3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2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25" xfId="0" applyFont="true" applyBorder="true" applyAlignment="fals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70C0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81720</xdr:colOff>
      <xdr:row>14</xdr:row>
      <xdr:rowOff>150840</xdr:rowOff>
    </xdr:from>
    <xdr:to>
      <xdr:col>6</xdr:col>
      <xdr:colOff>113040</xdr:colOff>
      <xdr:row>16</xdr:row>
      <xdr:rowOff>39960</xdr:rowOff>
    </xdr:to>
    <xdr:sp>
      <xdr:nvSpPr>
        <xdr:cNvPr id="0" name="CustomShape 1"/>
        <xdr:cNvSpPr/>
      </xdr:nvSpPr>
      <xdr:spPr>
        <a:xfrm>
          <a:off x="6091920" y="3962520"/>
          <a:ext cx="31320" cy="23976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667800</xdr:colOff>
      <xdr:row>0</xdr:row>
      <xdr:rowOff>16200</xdr:rowOff>
    </xdr:from>
    <xdr:to>
      <xdr:col>11</xdr:col>
      <xdr:colOff>142920</xdr:colOff>
      <xdr:row>0</xdr:row>
      <xdr:rowOff>1443600</xdr:rowOff>
    </xdr:to>
    <xdr:pic>
      <xdr:nvPicPr>
        <xdr:cNvPr id="1" name="Figura 2" descr=""/>
        <xdr:cNvPicPr/>
      </xdr:nvPicPr>
      <xdr:blipFill>
        <a:blip r:embed="rId1"/>
        <a:stretch/>
      </xdr:blipFill>
      <xdr:spPr>
        <a:xfrm>
          <a:off x="1924920" y="16200"/>
          <a:ext cx="8447760" cy="14274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65536"/>
  <sheetViews>
    <sheetView windowProtection="false" showFormulas="false" showGridLines="true" showRowColHeaders="true" showZeros="true" rightToLeft="false" tabSelected="false" showOutlineSymbols="true" defaultGridColor="true" view="pageBreakPreview" topLeftCell="A7" colorId="64" zoomScale="90" zoomScaleNormal="83" zoomScalePageLayoutView="90" workbookViewId="0">
      <selection pane="topLeft" activeCell="A1" activeCellId="0" sqref="A1"/>
    </sheetView>
  </sheetViews>
  <sheetFormatPr defaultRowHeight="15"/>
  <cols>
    <col collapsed="false" hidden="false" max="1" min="1" style="1" width="6.47959183673469"/>
    <col collapsed="false" hidden="false" max="2" min="2" style="2" width="100.163265306122"/>
    <col collapsed="false" hidden="false" max="3" min="3" style="1" width="10.530612244898"/>
    <col collapsed="false" hidden="false" max="4" min="4" style="3" width="9.85204081632653"/>
    <col collapsed="false" hidden="false" max="5" min="5" style="3" width="15.6581632653061"/>
    <col collapsed="false" hidden="false" max="6" min="6" style="3" width="16.1989795918367"/>
    <col collapsed="false" hidden="false" max="7" min="7" style="4" width="12.1479591836735"/>
    <col collapsed="false" hidden="false" max="8" min="8" style="5" width="11.0714285714286"/>
    <col collapsed="false" hidden="false" max="9" min="9" style="5" width="8.23469387755102"/>
    <col collapsed="false" hidden="false" max="10" min="10" style="5" width="15.6581632653061"/>
    <col collapsed="false" hidden="true" max="14" min="11" style="5" width="0"/>
    <col collapsed="false" hidden="false" max="15" min="15" style="5" width="15.2551020408163"/>
    <col collapsed="false" hidden="false" max="1025" min="16" style="5" width="8.10204081632653"/>
  </cols>
  <sheetData>
    <row r="1" customFormat="false" ht="112.75" hidden="false" customHeight="true" outlineLevel="0" collapsed="false">
      <c r="A1" s="6" t="s">
        <v>0</v>
      </c>
      <c r="B1" s="6"/>
      <c r="C1" s="6"/>
      <c r="D1" s="6"/>
      <c r="E1" s="6"/>
      <c r="F1" s="6"/>
      <c r="G1" s="6"/>
      <c r="H1" s="6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20.25" hidden="false" customHeight="false" outlineLevel="0" collapsed="false">
      <c r="A2" s="7" t="s">
        <v>1</v>
      </c>
      <c r="B2" s="7"/>
      <c r="C2" s="7"/>
      <c r="D2" s="7"/>
      <c r="E2" s="7"/>
      <c r="F2" s="7"/>
      <c r="G2" s="7"/>
      <c r="H2" s="7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5.1" hidden="false" customHeight="true" outlineLevel="0" collapsed="false">
      <c r="A3" s="8"/>
      <c r="B3" s="9"/>
      <c r="C3" s="10"/>
      <c r="D3" s="11"/>
      <c r="E3" s="11"/>
      <c r="F3" s="11"/>
      <c r="G3" s="12"/>
      <c r="H3" s="13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15" customFormat="true" ht="15.75" hidden="false" customHeight="false" outlineLevel="0" collapsed="false">
      <c r="A4" s="14" t="s">
        <v>2</v>
      </c>
      <c r="B4" s="14"/>
      <c r="C4" s="14"/>
      <c r="D4" s="14"/>
      <c r="E4" s="14"/>
      <c r="F4" s="14"/>
      <c r="G4" s="14"/>
      <c r="H4" s="14"/>
    </row>
    <row r="5" customFormat="false" ht="15.75" hidden="false" customHeight="false" outlineLevel="0" collapsed="false">
      <c r="A5" s="16" t="s">
        <v>3</v>
      </c>
      <c r="B5" s="17"/>
      <c r="C5" s="17"/>
      <c r="D5" s="17"/>
      <c r="E5" s="17"/>
      <c r="F5" s="17"/>
      <c r="G5" s="17"/>
      <c r="H5" s="18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75" hidden="false" customHeight="false" outlineLevel="0" collapsed="false">
      <c r="A6" s="16" t="s">
        <v>4</v>
      </c>
      <c r="B6" s="17"/>
      <c r="C6" s="17"/>
      <c r="D6" s="17"/>
      <c r="E6" s="17"/>
      <c r="F6" s="17"/>
      <c r="G6" s="17"/>
      <c r="H6" s="18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" hidden="false" customHeight="false" outlineLevel="0" collapsed="false">
      <c r="A7" s="19"/>
      <c r="B7" s="20"/>
      <c r="C7" s="20"/>
      <c r="D7" s="20"/>
      <c r="E7" s="20"/>
      <c r="F7" s="20"/>
      <c r="G7" s="20"/>
      <c r="H7" s="21"/>
      <c r="I7" s="22"/>
      <c r="J7" s="22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" hidden="false" customHeight="false" outlineLevel="0" collapsed="false">
      <c r="A8" s="23" t="s">
        <v>5</v>
      </c>
      <c r="B8" s="23"/>
      <c r="C8" s="23"/>
      <c r="D8" s="23"/>
      <c r="E8" s="23"/>
      <c r="F8" s="23"/>
      <c r="G8" s="23"/>
      <c r="H8" s="23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75" hidden="false" customHeight="false" outlineLevel="0" collapsed="false">
      <c r="A9" s="24" t="s">
        <v>6</v>
      </c>
      <c r="B9" s="25"/>
      <c r="C9" s="25"/>
      <c r="D9" s="25"/>
      <c r="E9" s="25"/>
      <c r="F9" s="25"/>
      <c r="G9" s="25"/>
      <c r="H9" s="26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5.1" hidden="false" customHeight="true" outlineLevel="0" collapsed="false">
      <c r="A10" s="27"/>
      <c r="B10" s="27"/>
      <c r="C10" s="27"/>
      <c r="D10" s="27"/>
      <c r="E10" s="27"/>
      <c r="F10" s="27"/>
      <c r="G10" s="27"/>
      <c r="H10" s="27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5" hidden="false" customHeight="true" outlineLevel="0" collapsed="false">
      <c r="A11" s="28" t="s">
        <v>7</v>
      </c>
      <c r="B11" s="29" t="s">
        <v>8</v>
      </c>
      <c r="C11" s="30" t="s">
        <v>9</v>
      </c>
      <c r="D11" s="31" t="s">
        <v>10</v>
      </c>
      <c r="E11" s="32" t="s">
        <v>11</v>
      </c>
      <c r="F11" s="32" t="s">
        <v>12</v>
      </c>
      <c r="G11" s="33" t="s">
        <v>13</v>
      </c>
      <c r="H11" s="33"/>
      <c r="I11" s="0"/>
      <c r="J11" s="0"/>
      <c r="K11" s="0"/>
      <c r="L11" s="0"/>
      <c r="M11" s="0"/>
      <c r="N11" s="0"/>
      <c r="O11" s="34" t="s">
        <v>14</v>
      </c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37" customFormat="true" ht="11.25" hidden="false" customHeight="true" outlineLevel="0" collapsed="false">
      <c r="A12" s="28"/>
      <c r="B12" s="29"/>
      <c r="C12" s="30"/>
      <c r="D12" s="31"/>
      <c r="E12" s="32"/>
      <c r="F12" s="32"/>
      <c r="G12" s="35" t="s">
        <v>15</v>
      </c>
      <c r="H12" s="36" t="s">
        <v>16</v>
      </c>
      <c r="O12" s="34"/>
    </row>
    <row r="13" customFormat="false" ht="15" hidden="false" customHeight="true" outlineLevel="0" collapsed="false">
      <c r="A13" s="38"/>
      <c r="B13" s="39"/>
      <c r="C13" s="40"/>
      <c r="D13" s="41"/>
      <c r="E13" s="42"/>
      <c r="F13" s="43"/>
      <c r="G13" s="44"/>
      <c r="H13" s="45"/>
      <c r="J13" s="46"/>
      <c r="K13" s="0"/>
      <c r="L13" s="0"/>
      <c r="M13" s="0"/>
      <c r="N13" s="0"/>
      <c r="O13" s="43"/>
      <c r="P13" s="0"/>
      <c r="Q13" s="0"/>
      <c r="AG13" s="0"/>
    </row>
    <row r="14" customFormat="false" ht="15.95" hidden="false" customHeight="true" outlineLevel="0" collapsed="false">
      <c r="A14" s="47" t="s">
        <v>17</v>
      </c>
      <c r="B14" s="20" t="s">
        <v>18</v>
      </c>
      <c r="C14" s="48"/>
      <c r="D14" s="49"/>
      <c r="E14" s="50"/>
      <c r="F14" s="51"/>
      <c r="G14" s="52"/>
      <c r="H14" s="53"/>
      <c r="J14" s="0"/>
      <c r="K14" s="0"/>
      <c r="L14" s="0"/>
      <c r="M14" s="0"/>
      <c r="N14" s="0"/>
      <c r="O14" s="51"/>
      <c r="P14" s="0"/>
      <c r="Q14" s="0"/>
      <c r="AG14" s="0"/>
    </row>
    <row r="15" customFormat="false" ht="15.95" hidden="false" customHeight="true" outlineLevel="0" collapsed="false">
      <c r="A15" s="54" t="s">
        <v>19</v>
      </c>
      <c r="B15" s="55" t="s">
        <v>20</v>
      </c>
      <c r="C15" s="56" t="s">
        <v>21</v>
      </c>
      <c r="D15" s="57" t="n">
        <v>6</v>
      </c>
      <c r="E15" s="58"/>
      <c r="F15" s="59" t="n">
        <f aca="false">ROUND(D15*E15,2)</f>
        <v>0</v>
      </c>
      <c r="G15" s="60" t="s">
        <v>22</v>
      </c>
      <c r="H15" s="61" t="s">
        <v>23</v>
      </c>
      <c r="J15" s="0"/>
      <c r="K15" s="0"/>
      <c r="L15" s="46"/>
      <c r="M15" s="0"/>
      <c r="N15" s="0"/>
      <c r="O15" s="59" t="n">
        <f aca="false">F15*1.22</f>
        <v>0</v>
      </c>
      <c r="P15" s="0"/>
      <c r="Q15" s="0"/>
      <c r="AG15" s="0"/>
    </row>
    <row r="16" customFormat="false" ht="33" hidden="false" customHeight="true" outlineLevel="0" collapsed="false">
      <c r="A16" s="54" t="s">
        <v>24</v>
      </c>
      <c r="B16" s="55" t="s">
        <v>25</v>
      </c>
      <c r="C16" s="56" t="s">
        <v>26</v>
      </c>
      <c r="D16" s="57" t="n">
        <v>2</v>
      </c>
      <c r="E16" s="58"/>
      <c r="F16" s="59" t="n">
        <f aca="false">ROUND(D16*E16,2)</f>
        <v>0</v>
      </c>
      <c r="G16" s="60" t="s">
        <v>27</v>
      </c>
      <c r="H16" s="61" t="s">
        <v>23</v>
      </c>
      <c r="J16" s="0"/>
      <c r="K16" s="0"/>
      <c r="L16" s="0"/>
      <c r="M16" s="0"/>
      <c r="N16" s="0"/>
      <c r="O16" s="59" t="n">
        <f aca="false">F16*1.22</f>
        <v>0</v>
      </c>
      <c r="P16" s="0"/>
      <c r="Q16" s="0"/>
      <c r="AG16" s="0"/>
    </row>
    <row r="17" customFormat="false" ht="15.95" hidden="false" customHeight="true" outlineLevel="0" collapsed="false">
      <c r="A17" s="54" t="s">
        <v>28</v>
      </c>
      <c r="B17" s="55" t="s">
        <v>29</v>
      </c>
      <c r="C17" s="56" t="s">
        <v>30</v>
      </c>
      <c r="D17" s="57" t="n">
        <v>147.72</v>
      </c>
      <c r="E17" s="58"/>
      <c r="F17" s="59" t="n">
        <f aca="false">ROUND(D17*E17,2)</f>
        <v>0</v>
      </c>
      <c r="G17" s="60" t="s">
        <v>31</v>
      </c>
      <c r="H17" s="61" t="s">
        <v>23</v>
      </c>
      <c r="J17" s="0"/>
      <c r="K17" s="0"/>
      <c r="L17" s="0"/>
      <c r="M17" s="0"/>
      <c r="N17" s="0"/>
      <c r="O17" s="59" t="n">
        <f aca="false">F17*1.22</f>
        <v>0</v>
      </c>
      <c r="P17" s="0"/>
      <c r="Q17" s="0"/>
      <c r="AG17" s="0"/>
    </row>
    <row r="18" customFormat="false" ht="33.8" hidden="false" customHeight="true" outlineLevel="0" collapsed="false">
      <c r="A18" s="54" t="s">
        <v>32</v>
      </c>
      <c r="B18" s="55" t="s">
        <v>33</v>
      </c>
      <c r="C18" s="56" t="s">
        <v>21</v>
      </c>
      <c r="D18" s="57" t="n">
        <v>196.68</v>
      </c>
      <c r="E18" s="58"/>
      <c r="F18" s="59" t="n">
        <f aca="false">ROUND(D18*E18,2)</f>
        <v>0</v>
      </c>
      <c r="G18" s="60" t="s">
        <v>34</v>
      </c>
      <c r="H18" s="61" t="s">
        <v>23</v>
      </c>
      <c r="J18" s="0"/>
      <c r="K18" s="0"/>
      <c r="L18" s="0"/>
      <c r="M18" s="0"/>
      <c r="N18" s="0"/>
      <c r="O18" s="59" t="n">
        <f aca="false">F18*1.22</f>
        <v>0</v>
      </c>
      <c r="P18" s="0"/>
      <c r="Q18" s="0"/>
      <c r="AG18" s="0"/>
    </row>
    <row r="19" customFormat="false" ht="15.95" hidden="false" customHeight="true" outlineLevel="0" collapsed="false">
      <c r="A19" s="54"/>
      <c r="B19" s="62"/>
      <c r="C19" s="56"/>
      <c r="D19" s="57"/>
      <c r="E19" s="58"/>
      <c r="F19" s="59"/>
      <c r="G19" s="60"/>
      <c r="H19" s="61"/>
      <c r="J19" s="63"/>
      <c r="K19" s="0"/>
      <c r="L19" s="0"/>
      <c r="M19" s="64" t="n">
        <f aca="false">F18+F17+F16+F15</f>
        <v>0</v>
      </c>
      <c r="N19" s="64" t="n">
        <f aca="false">M19*E40+M19</f>
        <v>0</v>
      </c>
      <c r="O19" s="65" t="n">
        <f aca="false">SUM(O15:O18)</f>
        <v>0</v>
      </c>
      <c r="P19" s="0"/>
      <c r="Q19" s="0"/>
      <c r="AG19" s="0"/>
    </row>
    <row r="20" customFormat="false" ht="15.95" hidden="false" customHeight="true" outlineLevel="0" collapsed="false">
      <c r="A20" s="47" t="s">
        <v>35</v>
      </c>
      <c r="B20" s="20" t="s">
        <v>36</v>
      </c>
      <c r="C20" s="48"/>
      <c r="D20" s="49"/>
      <c r="E20" s="66"/>
      <c r="F20" s="67"/>
      <c r="G20" s="52"/>
      <c r="H20" s="53"/>
      <c r="J20" s="0"/>
      <c r="K20" s="0"/>
      <c r="L20" s="0"/>
      <c r="M20" s="0"/>
      <c r="N20" s="0"/>
      <c r="O20" s="67"/>
      <c r="P20" s="0"/>
      <c r="Q20" s="0"/>
      <c r="AG20" s="0"/>
    </row>
    <row r="21" customFormat="false" ht="15.95" hidden="false" customHeight="true" outlineLevel="0" collapsed="false">
      <c r="A21" s="54" t="s">
        <v>37</v>
      </c>
      <c r="B21" s="68" t="s">
        <v>38</v>
      </c>
      <c r="C21" s="56" t="s">
        <v>39</v>
      </c>
      <c r="D21" s="57" t="n">
        <v>677.11</v>
      </c>
      <c r="E21" s="69"/>
      <c r="F21" s="70" t="n">
        <f aca="false">ROUND(D21*E21,2)</f>
        <v>0</v>
      </c>
      <c r="G21" s="71" t="s">
        <v>40</v>
      </c>
      <c r="H21" s="61" t="s">
        <v>23</v>
      </c>
      <c r="J21" s="0"/>
      <c r="K21" s="46"/>
      <c r="L21" s="0"/>
      <c r="M21" s="0"/>
      <c r="N21" s="0"/>
      <c r="O21" s="59" t="n">
        <f aca="false">F21*1.22</f>
        <v>0</v>
      </c>
      <c r="P21" s="72"/>
      <c r="Q21" s="72"/>
      <c r="AG21" s="0"/>
    </row>
    <row r="22" customFormat="false" ht="15.95" hidden="false" customHeight="true" outlineLevel="0" collapsed="false">
      <c r="A22" s="54" t="s">
        <v>41</v>
      </c>
      <c r="B22" s="73" t="s">
        <v>42</v>
      </c>
      <c r="C22" s="56" t="s">
        <v>39</v>
      </c>
      <c r="D22" s="57" t="n">
        <v>505.09</v>
      </c>
      <c r="E22" s="69"/>
      <c r="F22" s="70" t="n">
        <f aca="false">ROUND(D22*E22,2)</f>
        <v>0</v>
      </c>
      <c r="G22" s="71" t="s">
        <v>43</v>
      </c>
      <c r="H22" s="61" t="s">
        <v>23</v>
      </c>
      <c r="J22" s="0"/>
      <c r="K22" s="0"/>
      <c r="L22" s="0"/>
      <c r="M22" s="0"/>
      <c r="N22" s="0"/>
      <c r="O22" s="59" t="n">
        <f aca="false">F22*1.22</f>
        <v>0</v>
      </c>
      <c r="P22" s="72"/>
      <c r="Q22" s="72"/>
      <c r="AG22" s="0"/>
    </row>
    <row r="23" customFormat="false" ht="15.95" hidden="false" customHeight="true" outlineLevel="0" collapsed="false">
      <c r="A23" s="54" t="s">
        <v>44</v>
      </c>
      <c r="B23" s="73" t="s">
        <v>45</v>
      </c>
      <c r="C23" s="56" t="s">
        <v>39</v>
      </c>
      <c r="D23" s="57" t="n">
        <v>44.31</v>
      </c>
      <c r="E23" s="69"/>
      <c r="F23" s="70" t="n">
        <f aca="false">ROUND(D23*E23,2)</f>
        <v>0</v>
      </c>
      <c r="G23" s="71" t="s">
        <v>46</v>
      </c>
      <c r="H23" s="61" t="s">
        <v>23</v>
      </c>
      <c r="J23" s="0"/>
      <c r="K23" s="0"/>
      <c r="L23" s="37"/>
      <c r="M23" s="0"/>
      <c r="N23" s="0"/>
      <c r="O23" s="59" t="n">
        <f aca="false">F23*1.22</f>
        <v>0</v>
      </c>
      <c r="P23" s="0"/>
      <c r="Q23" s="72"/>
      <c r="AG23" s="0"/>
    </row>
    <row r="24" customFormat="false" ht="15.95" hidden="false" customHeight="true" outlineLevel="0" collapsed="false">
      <c r="A24" s="54"/>
      <c r="B24" s="74"/>
      <c r="C24" s="56"/>
      <c r="D24" s="57" t="s">
        <v>47</v>
      </c>
      <c r="E24" s="58"/>
      <c r="F24" s="65"/>
      <c r="G24" s="60"/>
      <c r="H24" s="75"/>
      <c r="J24" s="0"/>
      <c r="K24" s="0"/>
      <c r="L24" s="0"/>
      <c r="M24" s="64" t="n">
        <f aca="false">F23+F22+F21</f>
        <v>0</v>
      </c>
      <c r="N24" s="64" t="n">
        <f aca="false">M24*E40+M24</f>
        <v>0</v>
      </c>
      <c r="O24" s="65" t="n">
        <f aca="false">SUM(O20:O23)</f>
        <v>0</v>
      </c>
      <c r="P24" s="0"/>
      <c r="AG24" s="0"/>
    </row>
    <row r="25" customFormat="false" ht="15.95" hidden="false" customHeight="true" outlineLevel="0" collapsed="false">
      <c r="A25" s="47" t="s">
        <v>48</v>
      </c>
      <c r="B25" s="20" t="s">
        <v>49</v>
      </c>
      <c r="C25" s="76"/>
      <c r="D25" s="77"/>
      <c r="E25" s="66"/>
      <c r="F25" s="67"/>
      <c r="G25" s="78"/>
      <c r="H25" s="53"/>
      <c r="J25" s="0"/>
      <c r="K25" s="0"/>
      <c r="L25" s="0"/>
      <c r="M25" s="0"/>
      <c r="N25" s="0"/>
      <c r="O25" s="67"/>
      <c r="P25" s="0"/>
      <c r="AG25" s="0"/>
    </row>
    <row r="26" customFormat="false" ht="15.95" hidden="false" customHeight="true" outlineLevel="0" collapsed="false">
      <c r="A26" s="54" t="s">
        <v>50</v>
      </c>
      <c r="B26" s="62" t="s">
        <v>51</v>
      </c>
      <c r="C26" s="56" t="s">
        <v>30</v>
      </c>
      <c r="D26" s="57" t="n">
        <v>16.6</v>
      </c>
      <c r="E26" s="58"/>
      <c r="F26" s="59" t="n">
        <f aca="false">ROUND(D26*E26,2)</f>
        <v>0</v>
      </c>
      <c r="G26" s="60" t="s">
        <v>52</v>
      </c>
      <c r="H26" s="61" t="s">
        <v>23</v>
      </c>
      <c r="J26" s="37"/>
      <c r="K26" s="37"/>
      <c r="L26" s="79"/>
      <c r="M26" s="0"/>
      <c r="N26" s="0"/>
      <c r="O26" s="59" t="n">
        <f aca="false">F26*1.22</f>
        <v>0</v>
      </c>
      <c r="P26" s="0"/>
      <c r="AG26" s="0"/>
    </row>
    <row r="27" customFormat="false" ht="15.95" hidden="false" customHeight="true" outlineLevel="0" collapsed="false">
      <c r="A27" s="54" t="s">
        <v>53</v>
      </c>
      <c r="B27" s="62" t="s">
        <v>54</v>
      </c>
      <c r="C27" s="56" t="s">
        <v>30</v>
      </c>
      <c r="D27" s="57" t="n">
        <v>131.12</v>
      </c>
      <c r="E27" s="58"/>
      <c r="F27" s="59" t="n">
        <f aca="false">ROUND(D27*E27,2)</f>
        <v>0</v>
      </c>
      <c r="G27" s="60" t="s">
        <v>55</v>
      </c>
      <c r="H27" s="61" t="s">
        <v>23</v>
      </c>
      <c r="J27" s="46"/>
      <c r="K27" s="46"/>
      <c r="L27" s="79"/>
      <c r="M27" s="0"/>
      <c r="N27" s="0"/>
      <c r="O27" s="59" t="n">
        <f aca="false">F27*1.22</f>
        <v>0</v>
      </c>
      <c r="P27" s="0"/>
      <c r="AG27" s="80"/>
    </row>
    <row r="28" customFormat="false" ht="15.95" hidden="false" customHeight="true" outlineLevel="0" collapsed="false">
      <c r="A28" s="54"/>
      <c r="B28" s="62"/>
      <c r="C28" s="56"/>
      <c r="D28" s="81" t="n">
        <f aca="false">SUM(D26:D27)</f>
        <v>147.72</v>
      </c>
      <c r="E28" s="58"/>
      <c r="F28" s="59"/>
      <c r="G28" s="60"/>
      <c r="H28" s="61"/>
      <c r="J28" s="0"/>
      <c r="K28" s="0"/>
      <c r="L28" s="79"/>
      <c r="M28" s="64" t="n">
        <f aca="false">F27+F26</f>
        <v>0</v>
      </c>
      <c r="N28" s="64" t="n">
        <f aca="false">M28*E40+M28</f>
        <v>0</v>
      </c>
      <c r="O28" s="65" t="n">
        <f aca="false">SUM(O26:O27)</f>
        <v>0</v>
      </c>
      <c r="P28" s="0"/>
      <c r="AG28" s="80"/>
    </row>
    <row r="29" customFormat="false" ht="15.95" hidden="false" customHeight="true" outlineLevel="0" collapsed="false">
      <c r="A29" s="47" t="s">
        <v>56</v>
      </c>
      <c r="B29" s="20" t="s">
        <v>57</v>
      </c>
      <c r="C29" s="76"/>
      <c r="D29" s="77"/>
      <c r="E29" s="66"/>
      <c r="F29" s="67"/>
      <c r="G29" s="78"/>
      <c r="H29" s="53"/>
      <c r="J29" s="0"/>
      <c r="K29" s="0"/>
      <c r="M29" s="0"/>
      <c r="N29" s="0"/>
      <c r="O29" s="67"/>
      <c r="P29" s="0"/>
    </row>
    <row r="30" customFormat="false" ht="15.95" hidden="false" customHeight="true" outlineLevel="0" collapsed="false">
      <c r="A30" s="54" t="s">
        <v>58</v>
      </c>
      <c r="B30" s="62" t="s">
        <v>59</v>
      </c>
      <c r="C30" s="56" t="s">
        <v>60</v>
      </c>
      <c r="D30" s="57" t="n">
        <v>8</v>
      </c>
      <c r="E30" s="58"/>
      <c r="F30" s="59" t="n">
        <f aca="false">ROUND(D30*E30,2)</f>
        <v>0</v>
      </c>
      <c r="G30" s="60" t="s">
        <v>61</v>
      </c>
      <c r="H30" s="61" t="s">
        <v>23</v>
      </c>
      <c r="J30" s="0"/>
      <c r="K30" s="0"/>
      <c r="M30" s="0"/>
      <c r="N30" s="0"/>
      <c r="O30" s="59" t="n">
        <f aca="false">F30*1.22</f>
        <v>0</v>
      </c>
      <c r="P30" s="0"/>
    </row>
    <row r="31" customFormat="false" ht="15.95" hidden="false" customHeight="true" outlineLevel="0" collapsed="false">
      <c r="A31" s="54" t="s">
        <v>62</v>
      </c>
      <c r="B31" s="62" t="s">
        <v>63</v>
      </c>
      <c r="C31" s="56" t="s">
        <v>60</v>
      </c>
      <c r="D31" s="82" t="n">
        <v>3</v>
      </c>
      <c r="E31" s="58"/>
      <c r="F31" s="59" t="n">
        <f aca="false">ROUND(D31*E31,2)</f>
        <v>0</v>
      </c>
      <c r="G31" s="60" t="s">
        <v>64</v>
      </c>
      <c r="H31" s="61" t="s">
        <v>23</v>
      </c>
      <c r="J31" s="0"/>
      <c r="K31" s="0"/>
      <c r="M31" s="0"/>
      <c r="N31" s="0"/>
      <c r="O31" s="59" t="n">
        <f aca="false">F31*1.22</f>
        <v>0</v>
      </c>
      <c r="P31" s="0"/>
    </row>
    <row r="32" customFormat="false" ht="15.95" hidden="false" customHeight="true" outlineLevel="0" collapsed="false">
      <c r="A32" s="54" t="s">
        <v>65</v>
      </c>
      <c r="B32" s="62" t="s">
        <v>66</v>
      </c>
      <c r="C32" s="56" t="s">
        <v>60</v>
      </c>
      <c r="D32" s="82" t="n">
        <v>2</v>
      </c>
      <c r="E32" s="58"/>
      <c r="F32" s="59" t="n">
        <f aca="false">ROUND(D32*E32,2)</f>
        <v>0</v>
      </c>
      <c r="G32" s="60" t="s">
        <v>67</v>
      </c>
      <c r="H32" s="61" t="s">
        <v>23</v>
      </c>
      <c r="J32" s="0"/>
      <c r="K32" s="0"/>
      <c r="M32" s="0"/>
      <c r="N32" s="0"/>
      <c r="O32" s="59" t="n">
        <f aca="false">F32*1.22</f>
        <v>0</v>
      </c>
      <c r="P32" s="0"/>
    </row>
    <row r="33" customFormat="false" ht="15.95" hidden="false" customHeight="true" outlineLevel="0" collapsed="false">
      <c r="A33" s="54" t="s">
        <v>68</v>
      </c>
      <c r="B33" s="62" t="s">
        <v>69</v>
      </c>
      <c r="C33" s="56" t="s">
        <v>60</v>
      </c>
      <c r="D33" s="82" t="n">
        <v>2</v>
      </c>
      <c r="E33" s="58"/>
      <c r="F33" s="59" t="n">
        <f aca="false">ROUND(D33*E33,2)</f>
        <v>0</v>
      </c>
      <c r="G33" s="60" t="s">
        <v>70</v>
      </c>
      <c r="H33" s="61" t="s">
        <v>23</v>
      </c>
      <c r="J33" s="0"/>
      <c r="K33" s="0"/>
      <c r="M33" s="0"/>
      <c r="N33" s="0"/>
      <c r="O33" s="59" t="n">
        <f aca="false">F33*1.22</f>
        <v>0</v>
      </c>
      <c r="P33" s="83"/>
    </row>
    <row r="34" customFormat="false" ht="15.95" hidden="false" customHeight="true" outlineLevel="0" collapsed="false">
      <c r="A34" s="54"/>
      <c r="B34" s="62"/>
      <c r="C34" s="56"/>
      <c r="D34" s="81" t="n">
        <f aca="false">SUM(D30:D32)</f>
        <v>13</v>
      </c>
      <c r="E34" s="58"/>
      <c r="F34" s="59"/>
      <c r="G34" s="60"/>
      <c r="H34" s="61"/>
      <c r="J34" s="0"/>
      <c r="K34" s="0"/>
      <c r="M34" s="64" t="n">
        <f aca="false">F33+F32+F31+F30</f>
        <v>0</v>
      </c>
      <c r="N34" s="64" t="n">
        <f aca="false">M34*E40+M34</f>
        <v>0</v>
      </c>
      <c r="O34" s="65" t="n">
        <f aca="false">SUM(O30:O33)</f>
        <v>0</v>
      </c>
    </row>
    <row r="35" customFormat="false" ht="15.95" hidden="false" customHeight="true" outlineLevel="0" collapsed="false">
      <c r="A35" s="47" t="s">
        <v>71</v>
      </c>
      <c r="B35" s="20" t="s">
        <v>72</v>
      </c>
      <c r="C35" s="76"/>
      <c r="D35" s="77"/>
      <c r="E35" s="66"/>
      <c r="F35" s="67"/>
      <c r="G35" s="78"/>
      <c r="H35" s="53"/>
      <c r="J35" s="0"/>
      <c r="K35" s="46"/>
      <c r="M35" s="0"/>
      <c r="N35" s="0"/>
      <c r="O35" s="67"/>
    </row>
    <row r="36" customFormat="false" ht="15.95" hidden="false" customHeight="true" outlineLevel="0" collapsed="false">
      <c r="A36" s="54" t="s">
        <v>73</v>
      </c>
      <c r="B36" s="62" t="s">
        <v>74</v>
      </c>
      <c r="C36" s="56" t="s">
        <v>21</v>
      </c>
      <c r="D36" s="57" t="n">
        <v>196.68</v>
      </c>
      <c r="E36" s="69"/>
      <c r="F36" s="70" t="n">
        <f aca="false">ROUND(D36*E36,2)</f>
        <v>0</v>
      </c>
      <c r="G36" s="71" t="s">
        <v>75</v>
      </c>
      <c r="H36" s="61" t="s">
        <v>23</v>
      </c>
      <c r="J36" s="0"/>
      <c r="M36" s="0"/>
      <c r="N36" s="0"/>
      <c r="O36" s="59" t="n">
        <f aca="false">F36*1.22</f>
        <v>0</v>
      </c>
    </row>
    <row r="37" customFormat="false" ht="15.95" hidden="false" customHeight="true" outlineLevel="0" collapsed="false">
      <c r="A37" s="54" t="s">
        <v>76</v>
      </c>
      <c r="B37" s="62" t="s">
        <v>77</v>
      </c>
      <c r="C37" s="56" t="s">
        <v>39</v>
      </c>
      <c r="D37" s="57" t="n">
        <v>6.88</v>
      </c>
      <c r="E37" s="69"/>
      <c r="F37" s="70" t="n">
        <f aca="false">ROUND(D37*E37,2)</f>
        <v>0</v>
      </c>
      <c r="G37" s="71" t="s">
        <v>78</v>
      </c>
      <c r="H37" s="61" t="s">
        <v>23</v>
      </c>
      <c r="J37" s="46"/>
      <c r="M37" s="0"/>
      <c r="N37" s="0"/>
      <c r="O37" s="59" t="n">
        <f aca="false">F37*1.22</f>
        <v>0</v>
      </c>
    </row>
    <row r="38" customFormat="false" ht="15.95" hidden="false" customHeight="true" outlineLevel="0" collapsed="false">
      <c r="A38" s="84"/>
      <c r="B38" s="85"/>
      <c r="C38" s="56"/>
      <c r="D38" s="86"/>
      <c r="E38" s="87"/>
      <c r="F38" s="87"/>
      <c r="G38" s="87"/>
      <c r="H38" s="88"/>
      <c r="M38" s="89" t="n">
        <f aca="false">F37+F36</f>
        <v>0</v>
      </c>
      <c r="N38" s="64" t="n">
        <f aca="false">M38*E40+M38</f>
        <v>0</v>
      </c>
      <c r="O38" s="65" t="n">
        <f aca="false">SUM(O36:O37)</f>
        <v>0</v>
      </c>
    </row>
    <row r="39" customFormat="false" ht="15.95" hidden="false" customHeight="true" outlineLevel="0" collapsed="false">
      <c r="A39" s="90"/>
      <c r="B39" s="91" t="s">
        <v>79</v>
      </c>
      <c r="C39" s="92"/>
      <c r="D39" s="93"/>
      <c r="E39" s="94" t="e">
        <f aca="false">F39/F39</f>
        <v>#DIV/0!</v>
      </c>
      <c r="F39" s="95" t="n">
        <f aca="false">SUM(F13:F38)</f>
        <v>0</v>
      </c>
      <c r="G39" s="96"/>
      <c r="H39" s="97"/>
      <c r="N39" s="89" t="n">
        <f aca="false">SUM(N19:N38)</f>
        <v>0</v>
      </c>
      <c r="O39" s="98"/>
    </row>
    <row r="40" customFormat="false" ht="15.95" hidden="false" customHeight="true" outlineLevel="0" collapsed="false">
      <c r="A40" s="99"/>
      <c r="B40" s="100" t="s">
        <v>80</v>
      </c>
      <c r="C40" s="101"/>
      <c r="D40" s="102"/>
      <c r="E40" s="103"/>
      <c r="F40" s="104" t="n">
        <f aca="false">F39*E40</f>
        <v>0</v>
      </c>
      <c r="G40" s="105"/>
      <c r="H40" s="106"/>
      <c r="O40" s="0"/>
    </row>
    <row r="41" customFormat="false" ht="15.95" hidden="false" customHeight="true" outlineLevel="0" collapsed="false">
      <c r="A41" s="90"/>
      <c r="B41" s="91" t="s">
        <v>81</v>
      </c>
      <c r="C41" s="92"/>
      <c r="D41" s="93"/>
      <c r="E41" s="93"/>
      <c r="F41" s="107" t="n">
        <f aca="false">F40+F39</f>
        <v>0</v>
      </c>
      <c r="G41" s="108"/>
      <c r="H41" s="109"/>
      <c r="O41" s="95" t="n">
        <f aca="false">O19+O24+O28+O34+O38</f>
        <v>0</v>
      </c>
    </row>
    <row r="42" customFormat="false" ht="15.95" hidden="false" customHeight="true" outlineLevel="0" collapsed="false">
      <c r="A42" s="90"/>
      <c r="B42" s="91"/>
      <c r="C42" s="92"/>
      <c r="D42" s="93"/>
      <c r="E42" s="93"/>
      <c r="F42" s="107"/>
      <c r="G42" s="108"/>
      <c r="H42" s="109"/>
    </row>
    <row r="43" customFormat="false" ht="19.9" hidden="false" customHeight="true" outlineLevel="0" collapsed="false">
      <c r="A43" s="110" t="s">
        <v>82</v>
      </c>
      <c r="B43" s="110"/>
      <c r="C43" s="110"/>
      <c r="D43" s="110"/>
      <c r="E43" s="110"/>
      <c r="F43" s="110"/>
      <c r="G43" s="110"/>
      <c r="H43" s="110"/>
    </row>
    <row r="44" customFormat="false" ht="34.8" hidden="false" customHeight="true" outlineLevel="0" collapsed="false">
      <c r="A44" s="111"/>
      <c r="B44" s="112"/>
      <c r="C44" s="113"/>
      <c r="D44" s="114"/>
      <c r="E44" s="114"/>
      <c r="F44" s="114"/>
      <c r="G44" s="115"/>
      <c r="H44" s="116"/>
    </row>
    <row r="45" customFormat="false" ht="37.3" hidden="false" customHeight="true" outlineLevel="0" collapsed="false">
      <c r="A45" s="117"/>
      <c r="B45" s="117"/>
      <c r="C45" s="117"/>
      <c r="D45" s="117"/>
      <c r="E45" s="118"/>
      <c r="F45" s="119"/>
      <c r="G45" s="120"/>
      <c r="H45" s="121"/>
    </row>
    <row r="46" customFormat="false" ht="40.6" hidden="false" customHeight="true" outlineLevel="0" collapsed="false">
      <c r="A46" s="122"/>
      <c r="B46" s="122"/>
      <c r="C46" s="122"/>
      <c r="D46" s="122"/>
      <c r="E46" s="122"/>
      <c r="F46" s="122"/>
      <c r="G46" s="122"/>
      <c r="H46" s="122"/>
    </row>
    <row r="47" customFormat="false" ht="19.9" hidden="false" customHeight="true" outlineLevel="0" collapsed="false">
      <c r="A47" s="123" t="s">
        <v>83</v>
      </c>
      <c r="B47" s="123"/>
      <c r="C47" s="123"/>
      <c r="D47" s="123"/>
      <c r="E47" s="122"/>
      <c r="F47" s="122"/>
      <c r="G47" s="122"/>
      <c r="H47" s="122"/>
    </row>
    <row r="48" customFormat="false" ht="29.85" hidden="false" customHeight="true" outlineLevel="0" collapsed="false">
      <c r="A48" s="124"/>
      <c r="B48" s="124"/>
      <c r="C48" s="124"/>
      <c r="D48" s="124"/>
      <c r="E48" s="125"/>
      <c r="F48" s="125"/>
      <c r="G48" s="125"/>
      <c r="H48" s="125"/>
    </row>
    <row r="49" customFormat="false" ht="15.95" hidden="false" customHeight="true" outlineLevel="0" collapsed="false">
      <c r="A49" s="113"/>
      <c r="B49" s="112"/>
      <c r="C49" s="113"/>
      <c r="D49" s="126"/>
      <c r="E49" s="126"/>
      <c r="F49" s="126"/>
      <c r="G49" s="115"/>
      <c r="H49" s="127"/>
    </row>
    <row r="1048576" customFormat="false" ht="12.8" hidden="false" customHeight="false" outlineLevel="0" collapsed="false"/>
  </sheetData>
  <mergeCells count="21">
    <mergeCell ref="A1:H1"/>
    <mergeCell ref="A2:H2"/>
    <mergeCell ref="A4:H4"/>
    <mergeCell ref="A8:H8"/>
    <mergeCell ref="A10:H10"/>
    <mergeCell ref="A11:A12"/>
    <mergeCell ref="B11:B12"/>
    <mergeCell ref="C11:C12"/>
    <mergeCell ref="D11:D12"/>
    <mergeCell ref="E11:E12"/>
    <mergeCell ref="F11:F12"/>
    <mergeCell ref="G11:H11"/>
    <mergeCell ref="O11:O12"/>
    <mergeCell ref="A43:H43"/>
    <mergeCell ref="A45:D45"/>
    <mergeCell ref="A46:D46"/>
    <mergeCell ref="E46:H46"/>
    <mergeCell ref="A47:D47"/>
    <mergeCell ref="E47:H47"/>
    <mergeCell ref="A48:D48"/>
    <mergeCell ref="E48:H48"/>
  </mergeCells>
  <printOptions headings="false" gridLines="true" gridLinesSet="true" horizontalCentered="true" verticalCentered="false"/>
  <pageMargins left="0.46875" right="0.376388888888889" top="0.374305555555556" bottom="0.511805555555555" header="0.511805555555555" footer="0.118055555555556"/>
  <pageSetup paperSize="9" scale="77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&amp;C&amp;9Página &amp;P de &amp;N</oddFooter>
  </headerFooter>
  <rowBreaks count="1" manualBreakCount="1">
    <brk id="34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E5:J17"/>
  <sheetViews>
    <sheetView windowProtection="false"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/>
  <sheetData>
    <row r="5" customFormat="false" ht="15" hidden="false" customHeight="false" outlineLevel="0" collapsed="false">
      <c r="E5" s="128" t="s">
        <v>84</v>
      </c>
      <c r="F5" s="128"/>
      <c r="G5" s="128"/>
      <c r="H5" s="128"/>
      <c r="I5" s="128"/>
    </row>
    <row r="6" customFormat="false" ht="15" hidden="false" customHeight="false" outlineLevel="0" collapsed="false">
      <c r="E6" s="0" t="n">
        <v>3.14</v>
      </c>
      <c r="F6" s="0" t="n">
        <f aca="false">1.2*1.2</f>
        <v>1.44</v>
      </c>
      <c r="G6" s="0" t="n">
        <v>4</v>
      </c>
      <c r="H6" s="0" t="n">
        <v>131.12</v>
      </c>
      <c r="I6" s="0" t="n">
        <f aca="false">E6*F6/G6*H6</f>
        <v>148.218048</v>
      </c>
    </row>
    <row r="7" customFormat="false" ht="15" hidden="false" customHeight="false" outlineLevel="0" collapsed="false">
      <c r="E7" s="0" t="n">
        <v>3.14</v>
      </c>
      <c r="F7" s="0" t="n">
        <f aca="false">0.8*0.8</f>
        <v>0.64</v>
      </c>
      <c r="G7" s="0" t="n">
        <v>4</v>
      </c>
      <c r="H7" s="0" t="n">
        <v>16.26</v>
      </c>
      <c r="I7" s="0" t="n">
        <f aca="false">E7*F7/G7*H7</f>
        <v>8.169024</v>
      </c>
    </row>
    <row r="8" customFormat="false" ht="15" hidden="false" customHeight="false" outlineLevel="0" collapsed="false">
      <c r="H8" s="0" t="n">
        <f aca="false">H6/2</f>
        <v>65.56</v>
      </c>
      <c r="I8" s="0" t="n">
        <f aca="false">SUM(I6:I7)</f>
        <v>156.387072</v>
      </c>
    </row>
    <row r="11" customFormat="false" ht="15" hidden="false" customHeight="false" outlineLevel="0" collapsed="false">
      <c r="E11" s="0" t="n">
        <v>1.48</v>
      </c>
      <c r="F11" s="0" t="n">
        <v>1.82</v>
      </c>
      <c r="G11" s="0" t="n">
        <f aca="false">F11+E11/2</f>
        <v>2.56</v>
      </c>
      <c r="H11" s="0" t="n">
        <v>65.56</v>
      </c>
      <c r="I11" s="0" t="n">
        <v>1.5</v>
      </c>
      <c r="J11" s="0" t="n">
        <f aca="false">H11*G11*I11</f>
        <v>251.7504</v>
      </c>
    </row>
    <row r="12" customFormat="false" ht="15" hidden="false" customHeight="false" outlineLevel="0" collapsed="false">
      <c r="E12" s="0" t="n">
        <v>1.82</v>
      </c>
      <c r="F12" s="0" t="n">
        <v>2.25</v>
      </c>
      <c r="G12" s="0" t="n">
        <f aca="false">F12+E12/2</f>
        <v>3.16</v>
      </c>
      <c r="H12" s="0" t="n">
        <v>65.56</v>
      </c>
      <c r="I12" s="0" t="n">
        <v>1.5</v>
      </c>
      <c r="J12" s="0" t="n">
        <f aca="false">H12*G12*I12</f>
        <v>310.7544</v>
      </c>
    </row>
    <row r="13" customFormat="false" ht="15" hidden="false" customHeight="false" outlineLevel="0" collapsed="false">
      <c r="J13" s="0" t="n">
        <f aca="false">SUM(J11:J12)</f>
        <v>562.5048</v>
      </c>
    </row>
    <row r="16" customFormat="false" ht="15" hidden="false" customHeight="false" outlineLevel="0" collapsed="false">
      <c r="E16" s="0" t="n">
        <v>1.45</v>
      </c>
      <c r="F16" s="0" t="n">
        <v>1.45</v>
      </c>
      <c r="G16" s="0" t="n">
        <f aca="false">F16+E16/2</f>
        <v>2.175</v>
      </c>
      <c r="H16" s="0" t="n">
        <v>16.26</v>
      </c>
      <c r="I16" s="0" t="n">
        <v>1.5</v>
      </c>
      <c r="J16" s="0" t="n">
        <f aca="false">H16*G16*I16</f>
        <v>53.04825</v>
      </c>
    </row>
    <row r="17" customFormat="false" ht="15" hidden="false" customHeight="false" outlineLevel="0" collapsed="false">
      <c r="J17" s="0" t="n">
        <f aca="false">SUM(J13:J16)</f>
        <v>615.55305</v>
      </c>
    </row>
  </sheetData>
  <mergeCells count="1">
    <mergeCell ref="E5:I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48"/>
  <sheetViews>
    <sheetView windowProtection="false" showFormulas="false" showGridLines="true" showRowColHeaders="true" showZeros="true" rightToLeft="false" tabSelected="true" showOutlineSymbols="true" defaultGridColor="true" view="pageBreakPreview" topLeftCell="A4" colorId="64" zoomScale="90" zoomScaleNormal="83" zoomScalePageLayoutView="90" workbookViewId="0">
      <selection pane="topLeft" activeCell="I51" activeCellId="0" sqref="I51"/>
    </sheetView>
  </sheetViews>
  <sheetFormatPr defaultRowHeight="12.8"/>
  <cols>
    <col collapsed="false" hidden="false" max="1" min="1" style="0" width="7.02040816326531"/>
    <col collapsed="false" hidden="false" max="2" min="2" style="0" width="10.8010204081633"/>
    <col collapsed="false" hidden="false" max="3" min="3" style="0" width="31.9948979591837"/>
    <col collapsed="false" hidden="false" max="4" min="4" style="0" width="15.6581632653061"/>
    <col collapsed="false" hidden="false" max="6" min="6" style="0" width="8.77551020408163"/>
    <col collapsed="false" hidden="false" max="7" min="7" style="0" width="16.3316326530612"/>
    <col collapsed="false" hidden="false" max="8" min="8" style="0" width="9.31632653061224"/>
    <col collapsed="false" hidden="false" max="9" min="9" style="0" width="15.2551020408163"/>
    <col collapsed="false" hidden="false" max="10" min="10" style="0" width="8.10204081632653"/>
    <col collapsed="false" hidden="false" max="11" min="11" style="0" width="10.8010204081633"/>
    <col collapsed="false" hidden="false" max="12" min="12" style="0" width="8.10204081632653"/>
    <col collapsed="false" hidden="false" max="13" min="13" style="0" width="10.530612244898"/>
    <col collapsed="false" hidden="false" max="14" min="14" style="0" width="7.29081632653061"/>
    <col collapsed="false" hidden="false" max="15" min="15" style="0" width="10.2602040816327"/>
    <col collapsed="false" hidden="false" max="1025" min="16" style="0" width="10.8010204081633"/>
  </cols>
  <sheetData>
    <row r="1" customFormat="false" ht="118.55" hidden="false" customHeight="true" outlineLevel="0" collapsed="false">
      <c r="A1" s="129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</row>
    <row r="2" customFormat="false" ht="18.2" hidden="false" customHeight="true" outlineLevel="0" collapsed="false">
      <c r="A2" s="130" t="s">
        <v>85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</row>
    <row r="3" customFormat="false" ht="9.95" hidden="false" customHeight="true" outlineLevel="0" collapsed="false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</row>
    <row r="4" customFormat="false" ht="15" hidden="false" customHeight="false" outlineLevel="0" collapsed="false">
      <c r="A4" s="132" t="s">
        <v>2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</row>
    <row r="5" customFormat="false" ht="15" hidden="false" customHeight="false" outlineLevel="0" collapsed="false">
      <c r="A5" s="133" t="s">
        <v>3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</row>
    <row r="6" customFormat="false" ht="15" hidden="false" customHeight="false" outlineLevel="0" collapsed="false">
      <c r="A6" s="133" t="s">
        <v>86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</row>
    <row r="7" customFormat="false" ht="13.8" hidden="false" customHeight="false" outlineLevel="0" collapsed="false">
      <c r="A7" s="134" t="s">
        <v>87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5"/>
      <c r="O7" s="135"/>
    </row>
    <row r="8" customFormat="false" ht="8.25" hidden="false" customHeight="true" outlineLevel="0" collapsed="false">
      <c r="A8" s="136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8"/>
    </row>
    <row r="9" customFormat="false" ht="17.4" hidden="false" customHeight="true" outlineLevel="0" collapsed="false">
      <c r="A9" s="139" t="s">
        <v>88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</row>
    <row r="10" customFormat="false" ht="13.8" hidden="false" customHeight="false" outlineLevel="0" collapsed="false">
      <c r="A10" s="140" t="s">
        <v>7</v>
      </c>
      <c r="B10" s="140" t="s">
        <v>89</v>
      </c>
      <c r="C10" s="140"/>
      <c r="D10" s="141" t="s">
        <v>90</v>
      </c>
      <c r="E10" s="141"/>
      <c r="F10" s="142" t="s">
        <v>91</v>
      </c>
      <c r="G10" s="142"/>
      <c r="H10" s="141" t="s">
        <v>92</v>
      </c>
      <c r="I10" s="141"/>
      <c r="J10" s="141" t="s">
        <v>93</v>
      </c>
      <c r="K10" s="141"/>
      <c r="L10" s="141" t="s">
        <v>94</v>
      </c>
      <c r="M10" s="141"/>
      <c r="N10" s="141" t="s">
        <v>95</v>
      </c>
      <c r="O10" s="141"/>
    </row>
    <row r="11" customFormat="false" ht="13.8" hidden="false" customHeight="false" outlineLevel="0" collapsed="false">
      <c r="A11" s="140"/>
      <c r="B11" s="140"/>
      <c r="C11" s="140"/>
      <c r="D11" s="143" t="s">
        <v>96</v>
      </c>
      <c r="E11" s="144" t="s">
        <v>97</v>
      </c>
      <c r="F11" s="144" t="s">
        <v>98</v>
      </c>
      <c r="G11" s="143" t="s">
        <v>99</v>
      </c>
      <c r="H11" s="143" t="s">
        <v>98</v>
      </c>
      <c r="I11" s="143" t="s">
        <v>99</v>
      </c>
      <c r="J11" s="145" t="s">
        <v>98</v>
      </c>
      <c r="K11" s="146" t="s">
        <v>99</v>
      </c>
      <c r="L11" s="145" t="s">
        <v>98</v>
      </c>
      <c r="M11" s="146" t="s">
        <v>99</v>
      </c>
      <c r="N11" s="147" t="s">
        <v>98</v>
      </c>
      <c r="O11" s="147" t="s">
        <v>99</v>
      </c>
    </row>
    <row r="12" customFormat="false" ht="13.8" hidden="false" customHeight="false" outlineLevel="0" collapsed="false">
      <c r="A12" s="143" t="n">
        <v>1</v>
      </c>
      <c r="B12" s="148" t="str">
        <f aca="false">'PLANILHA ORÇAMENTARIA'!B14</f>
        <v>SERVIÇO PRELIMINAR</v>
      </c>
      <c r="C12" s="148"/>
      <c r="D12" s="149" t="n">
        <f aca="false">'PLANILHA ORÇAMENTARIA'!O19</f>
        <v>0</v>
      </c>
      <c r="E12" s="150" t="e">
        <f aca="false">D12/$D$34</f>
        <v>#DIV/0!</v>
      </c>
      <c r="F12" s="151"/>
      <c r="G12" s="152" t="n">
        <f aca="false">F12*D12</f>
        <v>0</v>
      </c>
      <c r="H12" s="153"/>
      <c r="I12" s="152" t="n">
        <f aca="false">H12*D12</f>
        <v>0</v>
      </c>
      <c r="J12" s="151"/>
      <c r="K12" s="154"/>
      <c r="L12" s="151"/>
      <c r="M12" s="154"/>
      <c r="N12" s="151"/>
      <c r="O12" s="154"/>
    </row>
    <row r="13" customFormat="false" ht="13.8" hidden="false" customHeight="false" outlineLevel="0" collapsed="false">
      <c r="A13" s="143" t="n">
        <v>2</v>
      </c>
      <c r="B13" s="155" t="str">
        <f aca="false">'PLANILHA ORÇAMENTARIA'!B20</f>
        <v>SERVIÇOS EM TERRAS</v>
      </c>
      <c r="C13" s="155"/>
      <c r="D13" s="149" t="n">
        <f aca="false">'PLANILHA ORÇAMENTARIA'!O24</f>
        <v>0</v>
      </c>
      <c r="E13" s="150" t="e">
        <f aca="false">D13/$D$34</f>
        <v>#DIV/0!</v>
      </c>
      <c r="F13" s="151"/>
      <c r="G13" s="152" t="n">
        <f aca="false">F13*D13</f>
        <v>0</v>
      </c>
      <c r="H13" s="151"/>
      <c r="I13" s="152" t="n">
        <f aca="false">H13*D13</f>
        <v>0</v>
      </c>
      <c r="J13" s="151"/>
      <c r="K13" s="154"/>
      <c r="L13" s="151"/>
      <c r="M13" s="154"/>
      <c r="N13" s="151"/>
      <c r="O13" s="154"/>
    </row>
    <row r="14" customFormat="false" ht="13.8" hidden="false" customHeight="false" outlineLevel="0" collapsed="false">
      <c r="A14" s="143" t="n">
        <v>3</v>
      </c>
      <c r="B14" s="156" t="str">
        <f aca="false">'PLANILHA ORÇAMENTARIA'!B25</f>
        <v>TUBULAÇÃO CONCRETO – REDE DE ÁGUAS PLUVIAIS</v>
      </c>
      <c r="C14" s="156"/>
      <c r="D14" s="149" t="n">
        <f aca="false">'PLANILHA ORÇAMENTARIA'!O28</f>
        <v>0</v>
      </c>
      <c r="E14" s="150" t="e">
        <f aca="false">D14/$D$34</f>
        <v>#DIV/0!</v>
      </c>
      <c r="F14" s="151"/>
      <c r="G14" s="152" t="n">
        <f aca="false">F14*D14</f>
        <v>0</v>
      </c>
      <c r="H14" s="151"/>
      <c r="I14" s="152" t="n">
        <f aca="false">H14*D14</f>
        <v>0</v>
      </c>
      <c r="J14" s="151"/>
      <c r="K14" s="154"/>
      <c r="L14" s="151"/>
      <c r="M14" s="154"/>
      <c r="N14" s="151"/>
      <c r="O14" s="154"/>
    </row>
    <row r="15" customFormat="false" ht="13.8" hidden="false" customHeight="false" outlineLevel="0" collapsed="false">
      <c r="A15" s="143" t="n">
        <v>4</v>
      </c>
      <c r="B15" s="156" t="str">
        <f aca="false">'PLANILHA ORÇAMENTARIA'!B29</f>
        <v>POÇO DE VISITA / BOCA DE LOBO E AFINS</v>
      </c>
      <c r="C15" s="156"/>
      <c r="D15" s="149" t="n">
        <f aca="false">'PLANILHA ORÇAMENTARIA'!O34</f>
        <v>0</v>
      </c>
      <c r="E15" s="150" t="e">
        <f aca="false">D15/$D$34</f>
        <v>#DIV/0!</v>
      </c>
      <c r="F15" s="151"/>
      <c r="G15" s="152" t="n">
        <f aca="false">F15*D15</f>
        <v>0</v>
      </c>
      <c r="H15" s="151"/>
      <c r="I15" s="152" t="n">
        <f aca="false">H15*D15</f>
        <v>0</v>
      </c>
      <c r="J15" s="151"/>
      <c r="K15" s="154"/>
      <c r="L15" s="151"/>
      <c r="M15" s="154"/>
      <c r="N15" s="151"/>
      <c r="O15" s="154"/>
    </row>
    <row r="16" customFormat="false" ht="13.8" hidden="false" customHeight="false" outlineLevel="0" collapsed="false">
      <c r="A16" s="143" t="n">
        <v>5</v>
      </c>
      <c r="B16" s="155" t="str">
        <f aca="false">'PLANILHA ORÇAMENTARIA'!B35</f>
        <v>REPOSIÇÃO DE PAVIMENTO ASFALTICO</v>
      </c>
      <c r="C16" s="155"/>
      <c r="D16" s="149" t="n">
        <f aca="false">'PLANILHA ORÇAMENTARIA'!O38</f>
        <v>0</v>
      </c>
      <c r="E16" s="150" t="e">
        <f aca="false">D16/$D$34</f>
        <v>#DIV/0!</v>
      </c>
      <c r="F16" s="151"/>
      <c r="G16" s="152" t="n">
        <f aca="false">F16*D16</f>
        <v>0</v>
      </c>
      <c r="H16" s="153"/>
      <c r="I16" s="152" t="n">
        <f aca="false">H16*D16</f>
        <v>0</v>
      </c>
      <c r="J16" s="151"/>
      <c r="K16" s="154"/>
      <c r="L16" s="151"/>
      <c r="M16" s="154"/>
      <c r="N16" s="151"/>
      <c r="O16" s="154"/>
    </row>
    <row r="17" customFormat="false" ht="13.8" hidden="false" customHeight="false" outlineLevel="0" collapsed="false">
      <c r="A17" s="143" t="n">
        <v>6</v>
      </c>
      <c r="B17" s="155" t="s">
        <v>100</v>
      </c>
      <c r="C17" s="155"/>
      <c r="D17" s="157"/>
      <c r="E17" s="150"/>
      <c r="F17" s="151"/>
      <c r="G17" s="154"/>
      <c r="H17" s="151"/>
      <c r="I17" s="154"/>
      <c r="J17" s="158"/>
      <c r="K17" s="159"/>
      <c r="L17" s="158"/>
      <c r="M17" s="159"/>
      <c r="N17" s="151"/>
      <c r="O17" s="154"/>
    </row>
    <row r="18" customFormat="false" ht="13.8" hidden="false" customHeight="false" outlineLevel="0" collapsed="false">
      <c r="A18" s="143"/>
      <c r="B18" s="160"/>
      <c r="C18" s="160"/>
      <c r="D18" s="157"/>
      <c r="E18" s="150"/>
      <c r="F18" s="151"/>
      <c r="G18" s="154"/>
      <c r="H18" s="151"/>
      <c r="I18" s="154"/>
      <c r="J18" s="151"/>
      <c r="K18" s="154"/>
      <c r="L18" s="151"/>
      <c r="M18" s="154"/>
      <c r="N18" s="151"/>
      <c r="O18" s="154"/>
    </row>
    <row r="19" customFormat="false" ht="13.8" hidden="false" customHeight="false" outlineLevel="0" collapsed="false">
      <c r="A19" s="143"/>
      <c r="B19" s="160"/>
      <c r="C19" s="160"/>
      <c r="D19" s="157"/>
      <c r="E19" s="150"/>
      <c r="F19" s="151"/>
      <c r="G19" s="154"/>
      <c r="H19" s="151"/>
      <c r="I19" s="154"/>
      <c r="J19" s="151"/>
      <c r="K19" s="154"/>
      <c r="L19" s="151"/>
      <c r="M19" s="154"/>
      <c r="N19" s="151"/>
      <c r="O19" s="154"/>
    </row>
    <row r="20" customFormat="false" ht="13.8" hidden="false" customHeight="false" outlineLevel="0" collapsed="false">
      <c r="A20" s="143"/>
      <c r="B20" s="160"/>
      <c r="C20" s="160"/>
      <c r="D20" s="157"/>
      <c r="E20" s="150"/>
      <c r="F20" s="151"/>
      <c r="G20" s="154"/>
      <c r="H20" s="151"/>
      <c r="I20" s="154"/>
      <c r="J20" s="151"/>
      <c r="K20" s="154"/>
      <c r="L20" s="151"/>
      <c r="M20" s="154"/>
      <c r="N20" s="151"/>
      <c r="O20" s="154"/>
    </row>
    <row r="21" customFormat="false" ht="13.8" hidden="false" customHeight="false" outlineLevel="0" collapsed="false">
      <c r="A21" s="143"/>
      <c r="B21" s="160"/>
      <c r="C21" s="160"/>
      <c r="D21" s="157"/>
      <c r="E21" s="150"/>
      <c r="F21" s="151"/>
      <c r="G21" s="154"/>
      <c r="H21" s="151"/>
      <c r="I21" s="154"/>
      <c r="J21" s="151"/>
      <c r="K21" s="154"/>
      <c r="L21" s="151"/>
      <c r="M21" s="154"/>
      <c r="N21" s="151"/>
      <c r="O21" s="154"/>
    </row>
    <row r="22" customFormat="false" ht="13.8" hidden="false" customHeight="false" outlineLevel="0" collapsed="false">
      <c r="A22" s="143"/>
      <c r="B22" s="160"/>
      <c r="C22" s="160"/>
      <c r="D22" s="157"/>
      <c r="E22" s="150"/>
      <c r="F22" s="151"/>
      <c r="G22" s="154"/>
      <c r="H22" s="153"/>
      <c r="I22" s="161"/>
      <c r="J22" s="162"/>
      <c r="K22" s="163"/>
      <c r="L22" s="162"/>
      <c r="M22" s="163"/>
      <c r="N22" s="162"/>
      <c r="O22" s="163"/>
    </row>
    <row r="23" customFormat="false" ht="13.8" hidden="false" customHeight="false" outlineLevel="0" collapsed="false">
      <c r="A23" s="143"/>
      <c r="B23" s="160"/>
      <c r="C23" s="160"/>
      <c r="D23" s="157"/>
      <c r="E23" s="150"/>
      <c r="F23" s="151"/>
      <c r="G23" s="154"/>
      <c r="H23" s="153"/>
      <c r="I23" s="161"/>
      <c r="J23" s="162"/>
      <c r="K23" s="163"/>
      <c r="L23" s="162"/>
      <c r="M23" s="163"/>
      <c r="N23" s="162"/>
      <c r="O23" s="163"/>
    </row>
    <row r="24" customFormat="false" ht="13.8" hidden="false" customHeight="false" outlineLevel="0" collapsed="false">
      <c r="A24" s="143"/>
      <c r="B24" s="160"/>
      <c r="C24" s="160"/>
      <c r="D24" s="157"/>
      <c r="E24" s="150"/>
      <c r="F24" s="151"/>
      <c r="G24" s="154"/>
      <c r="H24" s="153"/>
      <c r="I24" s="161"/>
      <c r="J24" s="162"/>
      <c r="K24" s="163"/>
      <c r="L24" s="162"/>
      <c r="M24" s="163"/>
      <c r="N24" s="162"/>
      <c r="O24" s="163"/>
    </row>
    <row r="25" customFormat="false" ht="13.8" hidden="false" customHeight="false" outlineLevel="0" collapsed="false">
      <c r="A25" s="143"/>
      <c r="B25" s="160"/>
      <c r="C25" s="160"/>
      <c r="D25" s="157"/>
      <c r="E25" s="150"/>
      <c r="F25" s="151"/>
      <c r="G25" s="154"/>
      <c r="H25" s="153"/>
      <c r="I25" s="161"/>
      <c r="J25" s="162"/>
      <c r="K25" s="163"/>
      <c r="L25" s="162"/>
      <c r="M25" s="163"/>
      <c r="N25" s="162"/>
      <c r="O25" s="163"/>
    </row>
    <row r="26" customFormat="false" ht="13.8" hidden="false" customHeight="false" outlineLevel="0" collapsed="false">
      <c r="A26" s="143"/>
      <c r="B26" s="160"/>
      <c r="C26" s="160"/>
      <c r="D26" s="157"/>
      <c r="E26" s="150"/>
      <c r="F26" s="151"/>
      <c r="G26" s="154"/>
      <c r="H26" s="153"/>
      <c r="I26" s="161"/>
      <c r="J26" s="162"/>
      <c r="K26" s="163"/>
      <c r="L26" s="162"/>
      <c r="M26" s="163"/>
      <c r="N26" s="162"/>
      <c r="O26" s="163"/>
    </row>
    <row r="27" customFormat="false" ht="13.8" hidden="false" customHeight="false" outlineLevel="0" collapsed="false">
      <c r="A27" s="143"/>
      <c r="B27" s="160"/>
      <c r="C27" s="160"/>
      <c r="D27" s="157"/>
      <c r="E27" s="150"/>
      <c r="F27" s="151"/>
      <c r="G27" s="154"/>
      <c r="H27" s="153"/>
      <c r="I27" s="161"/>
      <c r="J27" s="162"/>
      <c r="K27" s="163"/>
      <c r="L27" s="162"/>
      <c r="M27" s="163"/>
      <c r="N27" s="162"/>
      <c r="O27" s="163"/>
    </row>
    <row r="28" customFormat="false" ht="13.8" hidden="false" customHeight="false" outlineLevel="0" collapsed="false">
      <c r="A28" s="143"/>
      <c r="B28" s="160"/>
      <c r="C28" s="160"/>
      <c r="D28" s="157"/>
      <c r="E28" s="150"/>
      <c r="F28" s="151"/>
      <c r="G28" s="154"/>
      <c r="H28" s="153"/>
      <c r="I28" s="161"/>
      <c r="J28" s="162"/>
      <c r="K28" s="163"/>
      <c r="L28" s="162"/>
      <c r="M28" s="163"/>
      <c r="N28" s="162"/>
      <c r="O28" s="163"/>
    </row>
    <row r="29" customFormat="false" ht="13.8" hidden="false" customHeight="false" outlineLevel="0" collapsed="false">
      <c r="A29" s="143"/>
      <c r="B29" s="160"/>
      <c r="C29" s="160"/>
      <c r="D29" s="157"/>
      <c r="E29" s="150"/>
      <c r="F29" s="151"/>
      <c r="G29" s="154"/>
      <c r="H29" s="153"/>
      <c r="I29" s="161"/>
      <c r="J29" s="162"/>
      <c r="K29" s="163"/>
      <c r="L29" s="162"/>
      <c r="M29" s="163"/>
      <c r="N29" s="162"/>
      <c r="O29" s="163"/>
    </row>
    <row r="30" customFormat="false" ht="13.8" hidden="false" customHeight="false" outlineLevel="0" collapsed="false">
      <c r="A30" s="143"/>
      <c r="B30" s="160"/>
      <c r="C30" s="160"/>
      <c r="D30" s="157"/>
      <c r="E30" s="150"/>
      <c r="F30" s="151"/>
      <c r="G30" s="154"/>
      <c r="H30" s="153"/>
      <c r="I30" s="161"/>
      <c r="J30" s="162"/>
      <c r="K30" s="163"/>
      <c r="L30" s="162"/>
      <c r="M30" s="163"/>
      <c r="N30" s="162"/>
      <c r="O30" s="163"/>
    </row>
    <row r="31" customFormat="false" ht="13.8" hidden="false" customHeight="false" outlineLevel="0" collapsed="false">
      <c r="A31" s="143"/>
      <c r="B31" s="160"/>
      <c r="C31" s="160"/>
      <c r="D31" s="157"/>
      <c r="E31" s="150"/>
      <c r="F31" s="151"/>
      <c r="G31" s="154"/>
      <c r="H31" s="153"/>
      <c r="I31" s="161"/>
      <c r="J31" s="162"/>
      <c r="K31" s="163"/>
      <c r="L31" s="162"/>
      <c r="M31" s="163"/>
      <c r="N31" s="162"/>
      <c r="O31" s="163"/>
    </row>
    <row r="32" customFormat="false" ht="13.8" hidden="false" customHeight="false" outlineLevel="0" collapsed="false">
      <c r="A32" s="143"/>
      <c r="B32" s="160"/>
      <c r="C32" s="160"/>
      <c r="D32" s="157"/>
      <c r="E32" s="150"/>
      <c r="F32" s="151"/>
      <c r="G32" s="154"/>
      <c r="H32" s="153"/>
      <c r="I32" s="161"/>
      <c r="J32" s="162"/>
      <c r="K32" s="163"/>
      <c r="L32" s="162"/>
      <c r="M32" s="163"/>
      <c r="N32" s="162"/>
      <c r="O32" s="163"/>
    </row>
    <row r="33" customFormat="false" ht="13.8" hidden="false" customHeight="false" outlineLevel="0" collapsed="false">
      <c r="A33" s="143"/>
      <c r="B33" s="164"/>
      <c r="C33" s="164"/>
      <c r="D33" s="157"/>
      <c r="E33" s="150"/>
      <c r="F33" s="165"/>
      <c r="G33" s="166"/>
      <c r="H33" s="167"/>
      <c r="I33" s="168"/>
      <c r="J33" s="169"/>
      <c r="K33" s="170"/>
      <c r="L33" s="169"/>
      <c r="M33" s="170"/>
      <c r="N33" s="169"/>
      <c r="O33" s="170"/>
    </row>
    <row r="34" customFormat="false" ht="13.8" hidden="false" customHeight="false" outlineLevel="0" collapsed="false">
      <c r="A34" s="171" t="s">
        <v>12</v>
      </c>
      <c r="B34" s="172"/>
      <c r="C34" s="172"/>
      <c r="D34" s="173" t="n">
        <f aca="false">SUM(D12:D33)</f>
        <v>0</v>
      </c>
      <c r="E34" s="150" t="e">
        <f aca="false">SUM(E12:E33)</f>
        <v>#DIV/0!</v>
      </c>
      <c r="F34" s="174" t="e">
        <f aca="false">SUMPRODUCT(F12:F33,$E$12:$E$33)</f>
        <v>#DIV/0!</v>
      </c>
      <c r="G34" s="150" t="e">
        <f aca="false">(G16+G15+G14+G13+G12)/D34</f>
        <v>#DIV/0!</v>
      </c>
      <c r="H34" s="174" t="e">
        <f aca="false">SUMPRODUCT(H12:H33,$E$12:$E$33)</f>
        <v>#DIV/0!</v>
      </c>
      <c r="I34" s="150" t="e">
        <f aca="false">(I16+I15+I14+I13+I12)/D34</f>
        <v>#DIV/0!</v>
      </c>
      <c r="J34" s="161"/>
      <c r="K34" s="161"/>
      <c r="L34" s="161"/>
      <c r="M34" s="161"/>
      <c r="N34" s="161"/>
      <c r="O34" s="161"/>
    </row>
    <row r="35" customFormat="false" ht="13.8" hidden="false" customHeight="false" outlineLevel="0" collapsed="false">
      <c r="A35" s="175" t="s">
        <v>101</v>
      </c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</row>
    <row r="36" customFormat="false" ht="13.8" hidden="false" customHeight="false" outlineLevel="0" collapsed="false">
      <c r="A36" s="143" t="s">
        <v>102</v>
      </c>
      <c r="B36" s="143"/>
      <c r="C36" s="143"/>
      <c r="D36" s="143"/>
      <c r="E36" s="143"/>
      <c r="F36" s="143" t="s">
        <v>91</v>
      </c>
      <c r="G36" s="143"/>
      <c r="H36" s="143" t="s">
        <v>92</v>
      </c>
      <c r="I36" s="143"/>
      <c r="J36" s="143" t="s">
        <v>93</v>
      </c>
      <c r="K36" s="143"/>
      <c r="L36" s="143" t="s">
        <v>94</v>
      </c>
      <c r="M36" s="143"/>
      <c r="N36" s="143" t="s">
        <v>95</v>
      </c>
      <c r="O36" s="143"/>
    </row>
    <row r="37" customFormat="false" ht="13.8" hidden="false" customHeight="false" outlineLevel="0" collapsed="false">
      <c r="A37" s="176" t="s">
        <v>103</v>
      </c>
      <c r="B37" s="177"/>
      <c r="C37" s="177"/>
      <c r="D37" s="178"/>
      <c r="E37" s="179"/>
      <c r="F37" s="180"/>
      <c r="G37" s="180"/>
      <c r="H37" s="180"/>
      <c r="I37" s="180"/>
      <c r="J37" s="181"/>
      <c r="K37" s="181"/>
      <c r="L37" s="181"/>
      <c r="M37" s="181"/>
      <c r="N37" s="181"/>
      <c r="O37" s="181"/>
    </row>
    <row r="38" customFormat="false" ht="13.8" hidden="false" customHeight="false" outlineLevel="0" collapsed="false">
      <c r="A38" s="176" t="s">
        <v>104</v>
      </c>
      <c r="B38" s="182"/>
      <c r="C38" s="182"/>
      <c r="D38" s="183"/>
      <c r="E38" s="144"/>
      <c r="F38" s="180" t="s">
        <v>105</v>
      </c>
      <c r="G38" s="180"/>
      <c r="H38" s="180"/>
      <c r="I38" s="180"/>
      <c r="J38" s="181"/>
      <c r="K38" s="181"/>
      <c r="L38" s="181"/>
      <c r="M38" s="181"/>
      <c r="N38" s="181"/>
      <c r="O38" s="181"/>
    </row>
    <row r="39" customFormat="false" ht="13.8" hidden="false" customHeight="false" outlineLevel="0" collapsed="false">
      <c r="A39" s="176" t="s">
        <v>106</v>
      </c>
      <c r="B39" s="182"/>
      <c r="C39" s="182"/>
      <c r="D39" s="183"/>
      <c r="E39" s="144"/>
      <c r="F39" s="180"/>
      <c r="G39" s="180"/>
      <c r="H39" s="181"/>
      <c r="I39" s="181"/>
      <c r="J39" s="181"/>
      <c r="K39" s="181"/>
      <c r="L39" s="181"/>
      <c r="M39" s="181"/>
      <c r="N39" s="181"/>
      <c r="O39" s="181"/>
    </row>
    <row r="40" customFormat="false" ht="13.8" hidden="false" customHeight="false" outlineLevel="0" collapsed="false">
      <c r="A40" s="176" t="s">
        <v>107</v>
      </c>
      <c r="B40" s="182"/>
      <c r="C40" s="182"/>
      <c r="D40" s="183"/>
      <c r="E40" s="144"/>
      <c r="F40" s="180"/>
      <c r="G40" s="180"/>
      <c r="H40" s="184" t="e">
        <f aca="false">(H34+F34)*D34</f>
        <v>#DIV/0!</v>
      </c>
      <c r="I40" s="184"/>
      <c r="J40" s="180"/>
      <c r="K40" s="180"/>
      <c r="L40" s="180"/>
      <c r="M40" s="180"/>
      <c r="N40" s="180"/>
      <c r="O40" s="180"/>
    </row>
    <row r="41" customFormat="false" ht="13.8" hidden="false" customHeight="false" outlineLevel="0" collapsed="false">
      <c r="A41" s="185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7"/>
    </row>
    <row r="42" customFormat="false" ht="9.95" hidden="false" customHeight="true" outlineLevel="0" collapsed="false">
      <c r="A42" s="185"/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39" t="s">
        <v>12</v>
      </c>
      <c r="M42" s="139"/>
      <c r="N42" s="184" t="e">
        <f aca="false">SUM(F40:O40)</f>
        <v>#DIV/0!</v>
      </c>
      <c r="O42" s="184"/>
    </row>
    <row r="43" customFormat="false" ht="9.1" hidden="false" customHeight="true" outlineLevel="0" collapsed="false">
      <c r="A43" s="185"/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39"/>
      <c r="M43" s="139"/>
      <c r="N43" s="184"/>
      <c r="O43" s="184"/>
    </row>
    <row r="44" customFormat="false" ht="8.25" hidden="false" customHeight="true" outlineLevel="0" collapsed="false">
      <c r="A44" s="185"/>
      <c r="B44" s="188"/>
      <c r="C44" s="186"/>
      <c r="H44" s="186"/>
      <c r="I44" s="186"/>
      <c r="J44" s="189"/>
      <c r="K44" s="189"/>
      <c r="L44" s="189"/>
      <c r="M44" s="189"/>
      <c r="N44" s="189"/>
      <c r="O44" s="190"/>
    </row>
    <row r="45" customFormat="false" ht="13.8" hidden="false" customHeight="false" outlineLevel="0" collapsed="false">
      <c r="A45" s="191" t="s">
        <v>108</v>
      </c>
      <c r="B45" s="191"/>
      <c r="C45" s="191"/>
      <c r="D45" s="192"/>
      <c r="E45" s="193"/>
      <c r="F45" s="193"/>
      <c r="G45" s="193"/>
      <c r="H45" s="186"/>
      <c r="I45" s="186"/>
      <c r="J45" s="194"/>
      <c r="K45" s="195"/>
      <c r="L45" s="195"/>
      <c r="M45" s="195"/>
      <c r="N45" s="195"/>
      <c r="O45" s="196"/>
    </row>
    <row r="46" customFormat="false" ht="13.8" hidden="false" customHeight="false" outlineLevel="0" collapsed="false">
      <c r="A46" s="197"/>
      <c r="B46" s="197"/>
      <c r="C46" s="197"/>
      <c r="D46" s="186"/>
      <c r="E46" s="186"/>
      <c r="F46" s="186"/>
      <c r="G46" s="186"/>
      <c r="H46" s="186"/>
      <c r="I46" s="186"/>
      <c r="J46" s="198" t="s">
        <v>109</v>
      </c>
      <c r="K46" s="199"/>
      <c r="L46" s="199"/>
      <c r="M46" s="199"/>
      <c r="N46" s="199"/>
      <c r="O46" s="200"/>
    </row>
    <row r="47" customFormat="false" ht="13.8" hidden="false" customHeight="false" outlineLevel="0" collapsed="false">
      <c r="A47" s="201" t="s">
        <v>110</v>
      </c>
      <c r="B47" s="202"/>
      <c r="C47" s="203"/>
      <c r="D47" s="193"/>
      <c r="E47" s="193"/>
      <c r="F47" s="193"/>
      <c r="G47" s="193"/>
      <c r="H47" s="186"/>
      <c r="I47" s="186"/>
      <c r="J47" s="188"/>
      <c r="K47" s="186"/>
      <c r="L47" s="186"/>
      <c r="M47" s="186"/>
      <c r="N47" s="186"/>
      <c r="O47" s="187"/>
    </row>
    <row r="48" customFormat="false" ht="13.8" hidden="false" customHeight="false" outlineLevel="0" collapsed="false">
      <c r="A48" s="204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205"/>
    </row>
  </sheetData>
  <mergeCells count="70">
    <mergeCell ref="A1:O1"/>
    <mergeCell ref="A2:O2"/>
    <mergeCell ref="A3:O3"/>
    <mergeCell ref="A4:O4"/>
    <mergeCell ref="A5:O5"/>
    <mergeCell ref="A6:O6"/>
    <mergeCell ref="A7:M7"/>
    <mergeCell ref="N7:O7"/>
    <mergeCell ref="A9:O9"/>
    <mergeCell ref="A10:A11"/>
    <mergeCell ref="B10:C11"/>
    <mergeCell ref="D10:E10"/>
    <mergeCell ref="F10:G10"/>
    <mergeCell ref="H10:I10"/>
    <mergeCell ref="J10:K10"/>
    <mergeCell ref="L10:M10"/>
    <mergeCell ref="N10:O10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A35:O35"/>
    <mergeCell ref="A36:E36"/>
    <mergeCell ref="F36:G36"/>
    <mergeCell ref="H36:I36"/>
    <mergeCell ref="J36:K36"/>
    <mergeCell ref="L36:M36"/>
    <mergeCell ref="N36:O36"/>
    <mergeCell ref="F37:G37"/>
    <mergeCell ref="H37:I37"/>
    <mergeCell ref="J37:K37"/>
    <mergeCell ref="L37:M37"/>
    <mergeCell ref="N37:O37"/>
    <mergeCell ref="F38:G38"/>
    <mergeCell ref="H38:I38"/>
    <mergeCell ref="J38:K38"/>
    <mergeCell ref="L38:M38"/>
    <mergeCell ref="N38:O38"/>
    <mergeCell ref="F39:G39"/>
    <mergeCell ref="H39:I39"/>
    <mergeCell ref="J39:K39"/>
    <mergeCell ref="L39:M39"/>
    <mergeCell ref="N39:O39"/>
    <mergeCell ref="F40:G40"/>
    <mergeCell ref="H40:I40"/>
    <mergeCell ref="J40:K40"/>
    <mergeCell ref="L40:M40"/>
    <mergeCell ref="N40:O40"/>
    <mergeCell ref="L42:M43"/>
    <mergeCell ref="N42:O43"/>
    <mergeCell ref="A45:C45"/>
    <mergeCell ref="A46:C46"/>
  </mergeCells>
  <printOptions headings="false" gridLines="false" gridLinesSet="true" horizontalCentered="false" verticalCentered="false"/>
  <pageMargins left="0.745138888888889" right="0.386111111111111" top="0.198611111111111" bottom="0.326388888888889" header="0.511805555555555" footer="0.0611111111111111"/>
  <pageSetup paperSize="9" scale="74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01/01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294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2014-01-20T00:05:11Z</dcterms:created>
  <dc:creator>User</dc:creator>
  <dc:language>pt-BR</dc:language>
  <cp:lastPrinted>2019-02-04T10:37:55Z</cp:lastPrinted>
  <dcterms:modified xsi:type="dcterms:W3CDTF">2019-02-04T14:27:40Z</dcterms:modified>
  <cp:revision>38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