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2.png" ContentType="image/png"/>
  <Override PartName="/xl/media/image1.wmf" ContentType="image/x-wmf"/>
  <Override PartName="/xl/media/image3.wmf" ContentType="image/x-wmf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ANEXO 15  PLANILHA CUSTO" sheetId="1" state="visible" r:id="rId2"/>
    <sheet name="Plan3" sheetId="2" state="hidden" r:id="rId3"/>
    <sheet name="Composições" sheetId="3" state="visible" r:id="rId4"/>
    <sheet name="Memorial calculo" sheetId="4" state="visible" r:id="rId5"/>
    <sheet name="CRONOGRAMA " sheetId="5" state="visible" r:id="rId6"/>
    <sheet name="BDI" sheetId="6" state="visible" r:id="rId7"/>
    <sheet name="Memorial descritivo" sheetId="7" state="visible" r:id="rId8"/>
    <sheet name="MODELO - PLANILHA" sheetId="8" state="visible" r:id="rId9"/>
    <sheet name="MODELO CRONORAMA" sheetId="9" state="visible" r:id="rId10"/>
  </sheets>
  <definedNames>
    <definedName function="false" hidden="false" localSheetId="0" name="_xlnm.Print_Area" vbProcedure="false">'ANEXO 15  PLANILHA CUSTO'!$A$1:$J$213</definedName>
    <definedName function="false" hidden="false" localSheetId="0" name="_xlnm.Print_Titles" vbProcedure="false">'ANEXO 15  PLANILHA CUSTO'!$1:$8</definedName>
    <definedName function="false" hidden="false" localSheetId="0" name="_xlnm.Print_Titles" vbProcedure="false">'ANEXO 15  PLANILHA CUSTO'!$1:$8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<sst xmlns="http://schemas.openxmlformats.org/spreadsheetml/2006/main" count="2898" uniqueCount="542">
  <si>
    <t xml:space="preserve">                                                          PLANILHA ORÇAMENTÁRIA </t>
  </si>
  <si>
    <t xml:space="preserve">PLANILHA ORÇAMENTÁRIA</t>
  </si>
  <si>
    <t xml:space="preserve">CONVÊNIO: 735/2019 - SECRETARIA DE PLANEJAMENTO E GESTÃO</t>
  </si>
  <si>
    <t xml:space="preserve">OBJETO: REFORMA E ADEQUAÇÃO DO GINÁSIO DE ESPORTES PROFº JOÃO PEREIRA HORTAL</t>
  </si>
  <si>
    <t xml:space="preserve">LOCAL: AV. SETE DE SETEMBRFO Nº   - PARAGUAÇU PAULISTA - SP</t>
  </si>
  <si>
    <t xml:space="preserve">BASE: CPOS Nº 176- DESONERADO  - SINAPI 07/2019   DESONERADO     </t>
  </si>
  <si>
    <t xml:space="preserve">PRAZO DE EXECUÇÃO DA OBRA: 06 MÊSES</t>
  </si>
  <si>
    <t xml:space="preserve">ITEM</t>
  </si>
  <si>
    <t xml:space="preserve">BASE  SERVIÇOS</t>
  </si>
  <si>
    <t xml:space="preserve">CÓDIGO SERVIÇOS</t>
  </si>
  <si>
    <t xml:space="preserve">DESCRIÇÃO DOS SERVIÇOS</t>
  </si>
  <si>
    <t xml:space="preserve">MEMORIAL DE CÁLCULO</t>
  </si>
  <si>
    <t xml:space="preserve">UNID.</t>
  </si>
  <si>
    <t xml:space="preserve">QUANT.</t>
  </si>
  <si>
    <t xml:space="preserve">P. U.  R$      S/BDI</t>
  </si>
  <si>
    <t xml:space="preserve">P. U.  R$      C/BDI 10%</t>
  </si>
  <si>
    <t xml:space="preserve">VALOR TOTAL     R$</t>
  </si>
  <si>
    <t xml:space="preserve">1</t>
  </si>
  <si>
    <t xml:space="preserve">SERVIÇOS PRELIMINARES</t>
  </si>
  <si>
    <t xml:space="preserve">1.1</t>
  </si>
  <si>
    <t xml:space="preserve">CPOS</t>
  </si>
  <si>
    <t xml:space="preserve">02.08.040</t>
  </si>
  <si>
    <t xml:space="preserve">Placa em lona com impressão digital e requadro em metalon - 6,00m2 -</t>
  </si>
  <si>
    <t xml:space="preserve">3,00m x  2,00m</t>
  </si>
  <si>
    <t xml:space="preserve">m2</t>
  </si>
  <si>
    <t xml:space="preserve">1.2</t>
  </si>
  <si>
    <t xml:space="preserve">Pesquisa</t>
  </si>
  <si>
    <t xml:space="preserve">Reforço de fundação </t>
  </si>
  <si>
    <t xml:space="preserve">10 ptos </t>
  </si>
  <si>
    <t xml:space="preserve">ptos</t>
  </si>
  <si>
    <t xml:space="preserve">1.3</t>
  </si>
  <si>
    <t xml:space="preserve">03.01.020</t>
  </si>
  <si>
    <t xml:space="preserve">Remoção de calçada fundos - Demolição manual de concreto simples</t>
  </si>
  <si>
    <t xml:space="preserve">40,00m x 2,00m x 0,07m</t>
  </si>
  <si>
    <t xml:space="preserve">m3</t>
  </si>
  <si>
    <t xml:space="preserve">1.4</t>
  </si>
  <si>
    <t xml:space="preserve">06.11.040</t>
  </si>
  <si>
    <t xml:space="preserve">Reaterro manual apiloado sem controle de compactação</t>
  </si>
  <si>
    <t xml:space="preserve">40,00m x 2,00m x 0,50m</t>
  </si>
  <si>
    <t xml:space="preserve">1.5</t>
  </si>
  <si>
    <t xml:space="preserve">11.02.020</t>
  </si>
  <si>
    <t xml:space="preserve">Calçada concreto 7 cm - Concreto usinado não estrutural mínimo 150 kg cimento / m³</t>
  </si>
  <si>
    <t xml:space="preserve">Subitem</t>
  </si>
  <si>
    <t xml:space="preserve">2</t>
  </si>
  <si>
    <t xml:space="preserve">FACHADA</t>
  </si>
  <si>
    <t xml:space="preserve">2.1</t>
  </si>
  <si>
    <t xml:space="preserve">03.02.040</t>
  </si>
  <si>
    <t xml:space="preserve">Demolição muro da frente - Demolição manual de alvenaria de elevação ou elemento vazado, incluindo revestimento</t>
  </si>
  <si>
    <t xml:space="preserve">(43,00m x 2,00m) X 0,15m</t>
  </si>
  <si>
    <t xml:space="preserve">2.2</t>
  </si>
  <si>
    <t xml:space="preserve">12.01.020</t>
  </si>
  <si>
    <t xml:space="preserve">Broca em concreto armado diâmetro de 20 cm - completa</t>
  </si>
  <si>
    <t xml:space="preserve">12unid x 5,00m</t>
  </si>
  <si>
    <t xml:space="preserve">m</t>
  </si>
  <si>
    <t xml:space="preserve">2.3</t>
  </si>
  <si>
    <t xml:space="preserve">06.01.020</t>
  </si>
  <si>
    <t xml:space="preserve">Escavação manual em solo de 1ª e 2ª categoria em campo aberto</t>
  </si>
  <si>
    <t xml:space="preserve">36,00m x 0,40m x 0,20m</t>
  </si>
  <si>
    <t xml:space="preserve">2.4</t>
  </si>
  <si>
    <t xml:space="preserve">Comp.  01</t>
  </si>
  <si>
    <t xml:space="preserve">Concreto armado</t>
  </si>
  <si>
    <t xml:space="preserve">Alvenaria</t>
  </si>
  <si>
    <t xml:space="preserve">2.5</t>
  </si>
  <si>
    <t xml:space="preserve">14.04.220</t>
  </si>
  <si>
    <t xml:space="preserve">Alvenaria de bloco cerâmico de vedação, uso revestido, de 19 cm</t>
  </si>
  <si>
    <t xml:space="preserve">36,00m x 5,00m</t>
  </si>
  <si>
    <t xml:space="preserve">2.6</t>
  </si>
  <si>
    <t xml:space="preserve">Comp.  02</t>
  </si>
  <si>
    <t xml:space="preserve">Coluanas e vigas</t>
  </si>
  <si>
    <t xml:space="preserve">12unid x 5,00m x 0,20m x 0,20m + 2 x 36,00m x 0,20m x 0,30m </t>
  </si>
  <si>
    <t xml:space="preserve">Revestimento</t>
  </si>
  <si>
    <t xml:space="preserve">2.7</t>
  </si>
  <si>
    <t xml:space="preserve">17.02.040</t>
  </si>
  <si>
    <t xml:space="preserve">Chapisco com bianco</t>
  </si>
  <si>
    <t xml:space="preserve">36.00m x 5,00m</t>
  </si>
  <si>
    <t xml:space="preserve">2.8</t>
  </si>
  <si>
    <t xml:space="preserve">17.02.220</t>
  </si>
  <si>
    <t xml:space="preserve">Reboco </t>
  </si>
  <si>
    <t xml:space="preserve">2.9</t>
  </si>
  <si>
    <t xml:space="preserve">18.06.022</t>
  </si>
  <si>
    <t xml:space="preserve">Placa cerâmica esmaltada PEI-4 para área interna, grupo de absorção BIIa, resistência química A, assentado com argamassa colante industrializada</t>
  </si>
  <si>
    <t xml:space="preserve">9,00m x 5,00m</t>
  </si>
  <si>
    <t xml:space="preserve">Abrigo</t>
  </si>
  <si>
    <t xml:space="preserve">2.10</t>
  </si>
  <si>
    <t xml:space="preserve">15.03.030</t>
  </si>
  <si>
    <t xml:space="preserve">Fornecimento e montagem de estrutura em aço ASTM-A36, sem pintura</t>
  </si>
  <si>
    <t xml:space="preserve">(9,00m x 1m50m + 4,00m x 1,50m) x 7kg/m2</t>
  </si>
  <si>
    <t xml:space="preserve">kg</t>
  </si>
  <si>
    <t xml:space="preserve">2.11</t>
  </si>
  <si>
    <t xml:space="preserve">SINAPI</t>
  </si>
  <si>
    <t xml:space="preserve">Cobertura - TELHAMENTO COM TELHA DE AÇO/ALUMÍNIO E = 0,5 MM, COM ATÉ 2 ÁGUAS, INCL USO IÇAMENTO. AF_07/2019
 </t>
  </si>
  <si>
    <t xml:space="preserve">9,00m x 1,50m + 4,00m x 1,50m</t>
  </si>
  <si>
    <t xml:space="preserve">2.12</t>
  </si>
  <si>
    <t xml:space="preserve">SINAPI </t>
  </si>
  <si>
    <t xml:space="preserve">Comp.  03</t>
  </si>
  <si>
    <t xml:space="preserve">CHAPA BOBINA/ALUMÍNIO E=0,5MM, L=1000MM - 2,16KG/M - liga 1200 - H 14</t>
  </si>
  <si>
    <t xml:space="preserve">(9,00m + 4,00m) x 1,00m</t>
  </si>
  <si>
    <t xml:space="preserve">2.13</t>
  </si>
  <si>
    <t xml:space="preserve">16.33.022</t>
  </si>
  <si>
    <t xml:space="preserve">Calha, afins em chapa galvanizada nº 24 - corte 0,33 m</t>
  </si>
  <si>
    <t xml:space="preserve">9,00m + 4,00m</t>
  </si>
  <si>
    <t xml:space="preserve">2.14</t>
  </si>
  <si>
    <t xml:space="preserve">Rufo, afins em chapa galvanizada nº 24 - corte 0,33 m</t>
  </si>
  <si>
    <t xml:space="preserve">4 x 1,50m + 9,00m + 4,00m</t>
  </si>
  <si>
    <t xml:space="preserve">2.15</t>
  </si>
  <si>
    <t xml:space="preserve">Condutor -  TUBO PVC DN 100 MM PARA DRENAGEM - FORNECIMENTO E INSTALACAO </t>
  </si>
  <si>
    <t xml:space="preserve">2 x 3,00m</t>
  </si>
  <si>
    <t xml:space="preserve">Esquadria metálica</t>
  </si>
  <si>
    <t xml:space="preserve">2.16</t>
  </si>
  <si>
    <t xml:space="preserve">24.02.020</t>
  </si>
  <si>
    <t xml:space="preserve">Porta de entrada - Porta em ferro de abrir, para receber vidro, linha comercial</t>
  </si>
  <si>
    <t xml:space="preserve">2 x 1,90m x 2,50m</t>
  </si>
  <si>
    <t xml:space="preserve">2.17</t>
  </si>
  <si>
    <t xml:space="preserve">24.01.010</t>
  </si>
  <si>
    <t xml:space="preserve">Caixilho em ferro fixo, sob medida</t>
  </si>
  <si>
    <t xml:space="preserve">6,00m x 0,50m </t>
  </si>
  <si>
    <t xml:space="preserve">Vidro</t>
  </si>
  <si>
    <t xml:space="preserve">2.18</t>
  </si>
  <si>
    <t xml:space="preserve">26.01.040</t>
  </si>
  <si>
    <t xml:space="preserve">Vidro liso transparente de 4 mm</t>
  </si>
  <si>
    <t xml:space="preserve">2 x 1,90m x 2,50m + 6,00m x 0,50m</t>
  </si>
  <si>
    <t xml:space="preserve">Pintura</t>
  </si>
  <si>
    <t xml:space="preserve">2.19</t>
  </si>
  <si>
    <t xml:space="preserve">33.07.102</t>
  </si>
  <si>
    <t xml:space="preserve">Estrutura metálica - Esmalte a base de água em estrutura metálica</t>
  </si>
  <si>
    <t xml:space="preserve">9,00m x 1m50m + 4,00m x 1,50m</t>
  </si>
  <si>
    <t xml:space="preserve">2.20</t>
  </si>
  <si>
    <t xml:space="preserve">33.11.050</t>
  </si>
  <si>
    <t xml:space="preserve">Esquadria metálica - Esmalte à base água em superfície metálica, inclusive preparo</t>
  </si>
  <si>
    <t xml:space="preserve">2 x (2 x 1,90m x 2,50m + 6,00m x 0,50m)</t>
  </si>
  <si>
    <t xml:space="preserve">2.22</t>
  </si>
  <si>
    <t xml:space="preserve">33.10.030</t>
  </si>
  <si>
    <t xml:space="preserve">Alvenaria - Tinta acrílica antimofo em massa, inclusive preparo</t>
  </si>
  <si>
    <t xml:space="preserve">36.00m x 5,00m - 9,00m x 5,00m</t>
  </si>
  <si>
    <t xml:space="preserve">Acessibilidade</t>
  </si>
  <si>
    <t xml:space="preserve">2.23</t>
  </si>
  <si>
    <t xml:space="preserve">CPOS 174</t>
  </si>
  <si>
    <t xml:space="preserve">28.20.050</t>
  </si>
  <si>
    <t xml:space="preserve">Barra antipânico de sobrepor e maçaneta livre para porta de 1 folha</t>
  </si>
  <si>
    <t xml:space="preserve">02 unid</t>
  </si>
  <si>
    <t xml:space="preserve">unid</t>
  </si>
  <si>
    <t xml:space="preserve">Muro lateral</t>
  </si>
  <si>
    <t xml:space="preserve">2.24</t>
  </si>
  <si>
    <t xml:space="preserve">Pintura- Tinta acrílica antimofo em massa, inclusive preparo</t>
  </si>
  <si>
    <t xml:space="preserve">2 x 12,00m x 2,00m </t>
  </si>
  <si>
    <t xml:space="preserve">Instalação elétrica</t>
  </si>
  <si>
    <t xml:space="preserve">2.25</t>
  </si>
  <si>
    <t xml:space="preserve">93128</t>
  </si>
  <si>
    <t xml:space="preserve">Iluminação lateral - Ponto de iluminação -  PONTO DE ILUMINAÇÃO RESIDENCIAL INCLUINDO INTERRUPTOR SIMPLES, CAIXA E  LÉTRICA, ELETRODUTO, CABO, RASGO, QUEBRA E CHUMBAMENTO (EXCLUINDO LUMINÁRIA E LÂMPADA). AF_01/201</t>
  </si>
  <si>
    <t xml:space="preserve">02 ptos</t>
  </si>
  <si>
    <t xml:space="preserve">2.26</t>
  </si>
  <si>
    <t xml:space="preserve">41.10.430</t>
  </si>
  <si>
    <t xml:space="preserve">Poste de ilumninação - Poste telecônico reto em aço SAE 1010/1020 galvanizado a fogo, altura de 6,00 m</t>
  </si>
  <si>
    <t xml:space="preserve">2.27</t>
  </si>
  <si>
    <t xml:space="preserve">41.10.060</t>
  </si>
  <si>
    <t xml:space="preserve">Braço em tubo de ferro galvanizado de 1´ x 1,00 m para fixação de uma luminária</t>
  </si>
  <si>
    <t xml:space="preserve">04 unid</t>
  </si>
  <si>
    <t xml:space="preserve">2.28</t>
  </si>
  <si>
    <t xml:space="preserve"> 83478</t>
  </si>
  <si>
    <t xml:space="preserve">Luminárias -  LUMINARIA FECHADA PARA ILUMINACAO PUBLICA - LAMPADAS DE 250/500W - FOR NECIMENTO E INSTALACAO (EXCLUINDO LAMPADAS)</t>
  </si>
  <si>
    <t xml:space="preserve">Jardineira</t>
  </si>
  <si>
    <t xml:space="preserve">2.29</t>
  </si>
  <si>
    <t xml:space="preserve">14.04.200</t>
  </si>
  <si>
    <t xml:space="preserve">Alvenaria de bloco cerâmico de vedação, uso revestido, de 9 cm</t>
  </si>
  <si>
    <t xml:space="preserve">2 x 2 x (15,00m + 0,50m)  x 0,50m</t>
  </si>
  <si>
    <t xml:space="preserve">2.30</t>
  </si>
  <si>
    <t xml:space="preserve">Revestimento alvenaria - chapisco</t>
  </si>
  <si>
    <t xml:space="preserve">2 x 2 x (15,00m + 0,50m)  x 0,50m x 2</t>
  </si>
  <si>
    <t xml:space="preserve">2.31</t>
  </si>
  <si>
    <t xml:space="preserve">Revestimento alvenaria- reboco</t>
  </si>
  <si>
    <t xml:space="preserve">2.32</t>
  </si>
  <si>
    <t xml:space="preserve">Pintura - Tinta acrílica antimofo em massa, inclusive preparo</t>
  </si>
  <si>
    <t xml:space="preserve">Limpeza lateral</t>
  </si>
  <si>
    <t xml:space="preserve">2.33</t>
  </si>
  <si>
    <t xml:space="preserve"> 98524 </t>
  </si>
  <si>
    <t xml:space="preserve">Remoção vegetação - laterais - LIMPEZA MANUAL DE VEGETAÇÃO EM TERRENO COM ENXADA.AF_05/2018 </t>
  </si>
  <si>
    <t xml:space="preserve">2 x 41,50 x (4,00m + 3,00m) </t>
  </si>
  <si>
    <t xml:space="preserve">2.34</t>
  </si>
  <si>
    <t xml:space="preserve">2 x 41,50 x (4,00m + 3,00m) x 0,50m</t>
  </si>
  <si>
    <t xml:space="preserve">3</t>
  </si>
  <si>
    <t xml:space="preserve">SANITÁRIOS PÚBLICOS / ACESSIBILIDAE </t>
  </si>
  <si>
    <t xml:space="preserve">Laje</t>
  </si>
  <si>
    <t xml:space="preserve">Laje de piso</t>
  </si>
  <si>
    <t xml:space="preserve">3.1</t>
  </si>
  <si>
    <t xml:space="preserve">04.03.040</t>
  </si>
  <si>
    <t xml:space="preserve">Remoção de cobertura  fibrocimento - Retirada de telhamento perfil e material qualquer, exceto barro</t>
  </si>
  <si>
    <t xml:space="preserve">36,00m x 6,00m</t>
  </si>
  <si>
    <t xml:space="preserve">3.2</t>
  </si>
  <si>
    <t xml:space="preserve">Vigas de concreto  para laje</t>
  </si>
  <si>
    <t xml:space="preserve">(3 x 6,00m + 2 x 9,00m) x 0,20m x 0,20m </t>
  </si>
  <si>
    <t xml:space="preserve">3.3</t>
  </si>
  <si>
    <t xml:space="preserve">  74202/002</t>
  </si>
  <si>
    <t xml:space="preserve">Laje de piso -  LAJE PRE-MOLDADA P/PISO, SOBRECARGA 200KG/M2, VAOS ATE 3,50M/E=8CM, C/LAJOTAS E CAP.C/CONC FCK=20MPA, 4CM, INTER-EIXO 38CM, C/ESCORAMENTO (REAPR.3X) E FERRAGEM NEGATIV</t>
  </si>
  <si>
    <t xml:space="preserve">37,00m x 7,00m</t>
  </si>
  <si>
    <t xml:space="preserve">Alvenaria , concreto e forro</t>
  </si>
  <si>
    <t xml:space="preserve">3.4</t>
  </si>
  <si>
    <t xml:space="preserve">(3 x 6,00m + 2 x 9,00m) x 3,00m</t>
  </si>
  <si>
    <t xml:space="preserve">3.5</t>
  </si>
  <si>
    <t xml:space="preserve">Colunas e vigas</t>
  </si>
  <si>
    <t xml:space="preserve">(9 x 3,00m x 0,15m x 0,15m ) +( (3 x 6,00m + 2 x 9,00m) x 0,15m x  0,15m)</t>
  </si>
  <si>
    <t xml:space="preserve">3.6</t>
  </si>
  <si>
    <t xml:space="preserve">74202/001</t>
  </si>
  <si>
    <t xml:space="preserve">Laje de forro - LAJE PRE-MOLDADA P/FORRO, SOBRECARGA 100KG/M2, VAOS ATE 3,50M/E=8CM, C /LAJOTAS E CAP.C/CONC FCK=20MPA, 3CM, INTER-EIXO 38CM, C/ESCORAMENTO ( REAPR.3X) E FERRAGEM NEGATIVA</t>
  </si>
  <si>
    <t xml:space="preserve">9,00m x 6,00m</t>
  </si>
  <si>
    <t xml:space="preserve">Cobertura </t>
  </si>
  <si>
    <t xml:space="preserve">3.7</t>
  </si>
  <si>
    <t xml:space="preserve">10,0m x 6,50m </t>
  </si>
  <si>
    <t xml:space="preserve">3.8</t>
  </si>
  <si>
    <t xml:space="preserve"> 94207 </t>
  </si>
  <si>
    <t xml:space="preserve">Cobertura telha fibro cimento -  TELHAMENTO COM TELHA ONDULADA DE FIBROCIMENTO E = 6 MM, COM RECOBRIMEN </t>
  </si>
  <si>
    <t xml:space="preserve">3.9</t>
  </si>
  <si>
    <t xml:space="preserve">2 x (3 x 6,00m + 2 x 9,00m) x 3,00m</t>
  </si>
  <si>
    <t xml:space="preserve">3.10</t>
  </si>
  <si>
    <t xml:space="preserve">3.11</t>
  </si>
  <si>
    <t xml:space="preserve">Revestimento laje - chapisco</t>
  </si>
  <si>
    <t xml:space="preserve">3.12</t>
  </si>
  <si>
    <t xml:space="preserve">Revestimento laje- reboco</t>
  </si>
  <si>
    <t xml:space="preserve">Esquadrias</t>
  </si>
  <si>
    <t xml:space="preserve">3.13</t>
  </si>
  <si>
    <t xml:space="preserve"> 24.01.030</t>
  </si>
  <si>
    <t xml:space="preserve">Esquadrias metálicas - Caixilho em ferro basculante, sob medida</t>
  </si>
  <si>
    <t xml:space="preserve">2 x 2 x 2,00m x 0,60m</t>
  </si>
  <si>
    <t xml:space="preserve">3.14</t>
  </si>
  <si>
    <t xml:space="preserve">24.02.070</t>
  </si>
  <si>
    <t xml:space="preserve">Portas metãlicas 1,80x0,80m - Porta de ferro de abrir tipo veneziana, linha comercial</t>
  </si>
  <si>
    <t xml:space="preserve">8 x 0,80m x 1,80m</t>
  </si>
  <si>
    <t xml:space="preserve">3.15</t>
  </si>
  <si>
    <t xml:space="preserve">Portas metãlicas 1,80x0,90m - Porta de ferro de abrir tipo veneziana, linha comercial</t>
  </si>
  <si>
    <t xml:space="preserve">2 x 0,90m x 1,80m </t>
  </si>
  <si>
    <t xml:space="preserve">3.16</t>
  </si>
  <si>
    <t xml:space="preserve">28.01.070</t>
  </si>
  <si>
    <t xml:space="preserve">Fechaduras portas WC - Ferragem completa para porta de box de WC tipo livre/ocupado</t>
  </si>
  <si>
    <t xml:space="preserve">08 unid</t>
  </si>
  <si>
    <t xml:space="preserve">3.17</t>
  </si>
  <si>
    <t xml:space="preserve">28.01.040</t>
  </si>
  <si>
    <t xml:space="preserve">Fechadura portas - Ferragem completa com maçaneta tipo alavanca, para porta interna com 1 folha</t>
  </si>
  <si>
    <t xml:space="preserve">3.18</t>
  </si>
  <si>
    <t xml:space="preserve">Ponto de iluminação -  PONTO DE ILUMINAÇÃO RESIDENCIAL INCLUINDO INTERRUPTOR SIMPLES, CAIXA E  LÉTRICA, ELETRODUTO, CABO, RASGO, QUEBRA E CHUMBAMENTO (EXCLUINDO LUMINÁRIA E LÂMPADA). AF_01/201</t>
  </si>
  <si>
    <t xml:space="preserve">2 x 4 pto + 03 pto</t>
  </si>
  <si>
    <t xml:space="preserve">pto</t>
  </si>
  <si>
    <t xml:space="preserve">3.19</t>
  </si>
  <si>
    <t xml:space="preserve">41.31.040</t>
  </si>
  <si>
    <t xml:space="preserve">Luminárias - sanitários - Luminária LED retangular de sobrepor com difusor translúcido, 4000 K, fluxo luminoso de 3350 3700 lm, potência de 31 a 37 W</t>
  </si>
  <si>
    <t xml:space="preserve">2 x 4 pto</t>
  </si>
  <si>
    <t xml:space="preserve">3.20</t>
  </si>
  <si>
    <t xml:space="preserve">Luminárias - circulação - Luminária LED retangular de sobrepor com difusor translúcido, 4000 K, fluxo luminoso de 3350 3700 lm, potência de 31 a 37 W</t>
  </si>
  <si>
    <t xml:space="preserve">03 unid</t>
  </si>
  <si>
    <t xml:space="preserve">Instalação hidráulica e esgoto</t>
  </si>
  <si>
    <t xml:space="preserve">3.21</t>
  </si>
  <si>
    <t xml:space="preserve">46.02.060</t>
  </si>
  <si>
    <t xml:space="preserve">Ponto de esgoto -Tubo de PVC rígido branco PxB com virola e anel de borracha, linha esgoto série normal, DN= 75 mm, inclusive conexões</t>
  </si>
  <si>
    <t xml:space="preserve">(12 pto + 9 pto) X 1,00M</t>
  </si>
  <si>
    <t xml:space="preserve">3.22</t>
  </si>
  <si>
    <t xml:space="preserve">89957</t>
  </si>
  <si>
    <t xml:space="preserve">Ponto de hidraulica -    PONTO DE CONSUMO TERMINAL DE ÁGUA FRIA (SUBRAMAL) COM TUBULAÇÃO DE PVC  , DN 25 MM, INSTALADO EM RAMAL DE ÁGUA, INCLUSOS RASGO E CHUMBAMENTO E M ALVENARIA. AF_12/2014
 </t>
  </si>
  <si>
    <t xml:space="preserve">12 pto + 9 pto</t>
  </si>
  <si>
    <t xml:space="preserve">3.23</t>
  </si>
  <si>
    <t xml:space="preserve">89969</t>
  </si>
  <si>
    <t xml:space="preserve">KIT DE REGISTRO DE PRESSÃO BRUTO DE LATÃO ½", INCLUSIVE CONEXÕES CÁVEL, INSTALADO EM RAMAL DE ÁGUA FRIA - FORNECIMENTO E INSTALAÇÃO. AF _12/2014
 </t>
  </si>
  <si>
    <t xml:space="preserve">07 unid</t>
  </si>
  <si>
    <t xml:space="preserve">3.24</t>
  </si>
  <si>
    <t xml:space="preserve">47.04.040</t>
  </si>
  <si>
    <t xml:space="preserve">Valvula descarga -  Válvula de descarga com registro próprio, DN= 1 1/2´</t>
  </si>
  <si>
    <t xml:space="preserve">2 x 4unid</t>
  </si>
  <si>
    <t xml:space="preserve">Divisória</t>
  </si>
  <si>
    <t xml:space="preserve">3.25</t>
  </si>
  <si>
    <t xml:space="preserve">14.30.020</t>
  </si>
  <si>
    <t xml:space="preserve">Divisória - Divisória em placas de granilite com espessura de 3 cm</t>
  </si>
  <si>
    <t xml:space="preserve">8 x (0,90m + 1,50m) x 2,50m </t>
  </si>
  <si>
    <t xml:space="preserve">Piso</t>
  </si>
  <si>
    <t xml:space="preserve">3.26</t>
  </si>
  <si>
    <t xml:space="preserve">87620</t>
  </si>
  <si>
    <t xml:space="preserve">Regularização de piso - CONTRAPISO EM ARGAMASSA TRAÇO 1:4 (CIMENTO E AREIA), PREPARO MECÂNICO  COM BETONEIRA 400 L, APLICADO EM ÁREAS SECAS SOBRE LAJE, ADERIDO, ESPESSURA 2CM. AF_06/2014
 </t>
  </si>
  <si>
    <t xml:space="preserve">3.27</t>
  </si>
  <si>
    <t xml:space="preserve">18.11.042</t>
  </si>
  <si>
    <t xml:space="preserve">Piso cerâmico - Revestimento em placa cerâmica esmaltada de 20x20 cm, tipo monocolor, assentado e rejuntado com argamassa industrializada</t>
  </si>
  <si>
    <t xml:space="preserve">3.28</t>
  </si>
  <si>
    <t xml:space="preserve">3.29</t>
  </si>
  <si>
    <t xml:space="preserve">2 x (8 x 0,80m x 1,80m + 8 x 0,80m x 1,80m)</t>
  </si>
  <si>
    <t xml:space="preserve">3.30</t>
  </si>
  <si>
    <t xml:space="preserve">30.01.020</t>
  </si>
  <si>
    <t xml:space="preserve">Barra acessibilidade - Barra de apoio reta, para pessoas com mobilidade reduzida, em tubo de aço inoxidável de 1 1/2´ x 500 mm</t>
  </si>
  <si>
    <t xml:space="preserve">06 unid</t>
  </si>
  <si>
    <t xml:space="preserve">Peças sanitárias</t>
  </si>
  <si>
    <t xml:space="preserve">3.31</t>
  </si>
  <si>
    <t xml:space="preserve">44.01.050</t>
  </si>
  <si>
    <t xml:space="preserve">Bacia sifonada de louça sem tampa - 6 litros</t>
  </si>
  <si>
    <t xml:space="preserve">3.32</t>
  </si>
  <si>
    <t xml:space="preserve">44.01.200</t>
  </si>
  <si>
    <t xml:space="preserve">Mictório de louça sifonado auto aspirante</t>
  </si>
  <si>
    <t xml:space="preserve">3.33</t>
  </si>
  <si>
    <t xml:space="preserve">44.01.100</t>
  </si>
  <si>
    <t xml:space="preserve">Lavatório de louça sem coluna</t>
  </si>
  <si>
    <t xml:space="preserve">3.34</t>
  </si>
  <si>
    <t xml:space="preserve">Lavatório acessivel - Lavatório de louça sem coluna</t>
  </si>
  <si>
    <t xml:space="preserve">3.35</t>
  </si>
  <si>
    <t xml:space="preserve">44.03.460</t>
  </si>
  <si>
    <t xml:space="preserve">Metais - Torneira para lavatório em latão fundido cromado, DN= 1/2´</t>
  </si>
  <si>
    <t xml:space="preserve">4</t>
  </si>
  <si>
    <t xml:space="preserve">SANITÁRIOS E VESTIÁRIOS </t>
  </si>
  <si>
    <t xml:space="preserve">Remoção e demolição</t>
  </si>
  <si>
    <t xml:space="preserve">4.1</t>
  </si>
  <si>
    <t xml:space="preserve">04.11.020</t>
  </si>
  <si>
    <t xml:space="preserve">Remoção bacias saniitárias - Retirada de aparelho sanitário incluindo acessórios</t>
  </si>
  <si>
    <t xml:space="preserve">26 unid</t>
  </si>
  <si>
    <t xml:space="preserve">und</t>
  </si>
  <si>
    <t xml:space="preserve">4.2</t>
  </si>
  <si>
    <t xml:space="preserve">Remoção lavatórios - Retirada de aparelho sanitário incluindo acessórios</t>
  </si>
  <si>
    <t xml:space="preserve">13 unid</t>
  </si>
  <si>
    <t xml:space="preserve">4.3</t>
  </si>
  <si>
    <t xml:space="preserve">Remoção bebedouro em alvenaria - Demolição manual de alvenaria de elevação ou elemento vazado, incluindo revestimento</t>
  </si>
  <si>
    <t xml:space="preserve">2,00m x 0,90m x 0,50m</t>
  </si>
  <si>
    <t xml:space="preserve">4.4</t>
  </si>
  <si>
    <t xml:space="preserve">04.08.020</t>
  </si>
  <si>
    <t xml:space="preserve">Portas WC - Retirada de folha de esquadria em madeira</t>
  </si>
  <si>
    <t xml:space="preserve">4.5</t>
  </si>
  <si>
    <t xml:space="preserve">04.08.060</t>
  </si>
  <si>
    <t xml:space="preserve">Portas WC  - Retirada de batente com guarnição e peças lineares em madeira, chumbados</t>
  </si>
  <si>
    <t xml:space="preserve">26 x 2 x 2,00m</t>
  </si>
  <si>
    <t xml:space="preserve">4.6</t>
  </si>
  <si>
    <t xml:space="preserve">Portas - Retirada de folha de esquadria em madeira</t>
  </si>
  <si>
    <t xml:space="preserve">4.7</t>
  </si>
  <si>
    <t xml:space="preserve">Portas  - Retirada de batente com guarnição e peças lineares em madeira, chumbados</t>
  </si>
  <si>
    <t xml:space="preserve">8unid x (2,10m x2 + 0,80m) </t>
  </si>
  <si>
    <t xml:space="preserve">4.8</t>
  </si>
  <si>
    <t xml:space="preserve">Esquadrias - portas metãlicas 1,80x0,80m - Porta de ferro de abrir tipo veneziana, linha comercial</t>
  </si>
  <si>
    <t xml:space="preserve">26 unid x 1,80m x 0,80m</t>
  </si>
  <si>
    <t xml:space="preserve">4.9</t>
  </si>
  <si>
    <t xml:space="preserve">Esquadrias - portas metãlicas 2,10x0,80m - Porta de ferro de abrir tipo veneziana, linha comercial</t>
  </si>
  <si>
    <t xml:space="preserve">07 unid xx2,10m x 0,80m</t>
  </si>
  <si>
    <t xml:space="preserve">4.10</t>
  </si>
  <si>
    <t xml:space="preserve">Esquadrias - portas metãlicas 2,10x0,90m - Porta de ferro de abrir tipo veneziana, linha comercial</t>
  </si>
  <si>
    <t xml:space="preserve">02 unid x 2,10m x 0,90m</t>
  </si>
  <si>
    <t xml:space="preserve">4.11</t>
  </si>
  <si>
    <t xml:space="preserve">Esquadrias - portas metãlicas 1,80x0,90m - Porta de ferro de abrir tipo veneziana, linha comercial</t>
  </si>
  <si>
    <t xml:space="preserve">02 unid x 1,80m x 0,90m</t>
  </si>
  <si>
    <t xml:space="preserve">4.12</t>
  </si>
  <si>
    <t xml:space="preserve">4.13</t>
  </si>
  <si>
    <t xml:space="preserve">09 unid</t>
  </si>
  <si>
    <t xml:space="preserve">4.14</t>
  </si>
  <si>
    <t xml:space="preserve">4.15</t>
  </si>
  <si>
    <t xml:space="preserve">17 ptos</t>
  </si>
  <si>
    <t xml:space="preserve">4.16</t>
  </si>
  <si>
    <t xml:space="preserve">17 unid</t>
  </si>
  <si>
    <t xml:space="preserve">4.17</t>
  </si>
  <si>
    <t xml:space="preserve">42 ptos</t>
  </si>
  <si>
    <t xml:space="preserve">4.18</t>
  </si>
  <si>
    <t xml:space="preserve">4.19</t>
  </si>
  <si>
    <t xml:space="preserve">4.20</t>
  </si>
  <si>
    <t xml:space="preserve">4.21</t>
  </si>
  <si>
    <t xml:space="preserve">36,00m x 6,00m </t>
  </si>
  <si>
    <t xml:space="preserve">4.22</t>
  </si>
  <si>
    <t xml:space="preserve">4.23</t>
  </si>
  <si>
    <t xml:space="preserve">(2 x 9 x 6,00m + 2 x 36,00m)x 3,00m + 2 x 22 x 1,45m x 2,00m</t>
  </si>
  <si>
    <t xml:space="preserve">4.24</t>
  </si>
  <si>
    <t xml:space="preserve">2 x 17 x 1,00m x 0,60m</t>
  </si>
  <si>
    <t xml:space="preserve">4.25</t>
  </si>
  <si>
    <t xml:space="preserve">Pintura portas - Esmalte à base água em superfície metálica, inclusive preparo</t>
  </si>
  <si>
    <t xml:space="preserve">2 x 26 x 1,80m x 0,80m + 2 x 7 x 0,80m x 2,10m + 2 x 2 x 0,90m x 2,10m + 2 x 2 x 0,90m x 1,80m </t>
  </si>
  <si>
    <t xml:space="preserve">Peças sanitárias e metais</t>
  </si>
  <si>
    <t xml:space="preserve">4.26</t>
  </si>
  <si>
    <t xml:space="preserve">4.27</t>
  </si>
  <si>
    <t xml:space="preserve">4.28</t>
  </si>
  <si>
    <t xml:space="preserve">4.29</t>
  </si>
  <si>
    <t xml:space="preserve">5</t>
  </si>
  <si>
    <t xml:space="preserve">QUADRA </t>
  </si>
  <si>
    <t xml:space="preserve">Cobertura</t>
  </si>
  <si>
    <t xml:space="preserve">5.1</t>
  </si>
  <si>
    <t xml:space="preserve">Remoção telha galvanizada - Retirada de telhamento perfil e material qualquer, exceto barro</t>
  </si>
  <si>
    <t xml:space="preserve">2 x 35,00m x 4,00m</t>
  </si>
  <si>
    <t xml:space="preserve">5.2</t>
  </si>
  <si>
    <t xml:space="preserve">16.16.040</t>
  </si>
  <si>
    <t xml:space="preserve">Telha ondulada translúcida em polipropileno</t>
  </si>
  <si>
    <t xml:space="preserve">2 x 35,00m x 6,00m</t>
  </si>
  <si>
    <t xml:space="preserve">5.3</t>
  </si>
  <si>
    <t xml:space="preserve">24.02.270</t>
  </si>
  <si>
    <t xml:space="preserve">Portão de 2 folhas, tubular em tela de aço galvanizado acima de 2,50 m de altura, completo</t>
  </si>
  <si>
    <t xml:space="preserve">2 x 2,00m x 2,50m </t>
  </si>
  <si>
    <t xml:space="preserve">5.4</t>
  </si>
  <si>
    <t xml:space="preserve">36.03.030</t>
  </si>
  <si>
    <t xml:space="preserve">Caixa de medição externa tipo ´L´ (900 x 600 x 270) mm, padrão Concessionárias</t>
  </si>
  <si>
    <t xml:space="preserve">01 unid</t>
  </si>
  <si>
    <t xml:space="preserve">5.5</t>
  </si>
  <si>
    <t xml:space="preserve">37.03.210</t>
  </si>
  <si>
    <t xml:space="preserve">Quadro de distribuição universal de embutir, para disjuntores 24 DIN / 18 Bolt-on - 150 A - sem componentes</t>
  </si>
  <si>
    <t xml:space="preserve">5.6</t>
  </si>
  <si>
    <t xml:space="preserve">37.13.650</t>
  </si>
  <si>
    <t xml:space="preserve">Disjuntor termomagnético, tripolar 220/380 V, corrente de 10 A até 50 A</t>
  </si>
  <si>
    <t xml:space="preserve">5.7</t>
  </si>
  <si>
    <t xml:space="preserve">10 unid</t>
  </si>
  <si>
    <t xml:space="preserve">74246/001</t>
  </si>
  <si>
    <t xml:space="preserve"> REFLETOR RETANGULAR FECHADO COM LAMPADA VAPOR METALICO 400 W</t>
  </si>
  <si>
    <t xml:space="preserve">24 unid</t>
  </si>
  <si>
    <t xml:space="preserve">41.30.250</t>
  </si>
  <si>
    <t xml:space="preserve">Lumináris - externa - Luminária tipo arandela para lâmpada vapor metálico de 250 W ou 400 W</t>
  </si>
  <si>
    <t xml:space="preserve">9 unid</t>
  </si>
  <si>
    <t xml:space="preserve">5.8</t>
  </si>
  <si>
    <t xml:space="preserve">Arquibancada e circulação - Tinta acrílica antimofo em massa, inclusive preparo</t>
  </si>
  <si>
    <t xml:space="preserve">2 x (6 x 0,60m + 7 x 0,40m) x 36,00m + 2 x 36,00m x 2,00m</t>
  </si>
  <si>
    <t xml:space="preserve">5.9</t>
  </si>
  <si>
    <t xml:space="preserve">Parede interna - Tinta acrílica antimofo em massa, inclusive preparo</t>
  </si>
  <si>
    <t xml:space="preserve">(2 x 36,00m x 2,50m + 2 x 36,00m x 5,00m) x 2</t>
  </si>
  <si>
    <t xml:space="preserve">5.10</t>
  </si>
  <si>
    <t xml:space="preserve">Gradil da guadra -  Esmalte à base água em superfície metálica, inclusive preparo</t>
  </si>
  <si>
    <t xml:space="preserve">2 x 33,00m x 0,90m</t>
  </si>
  <si>
    <t xml:space="preserve">5.11</t>
  </si>
  <si>
    <t xml:space="preserve">Esquadria - portões tipo grade -  Esmalte à base água em superfície metálica, inclusive preparo</t>
  </si>
  <si>
    <t xml:space="preserve">2 x 2,00m x 2,50m x 2</t>
  </si>
  <si>
    <t xml:space="preserve">5.12</t>
  </si>
  <si>
    <t xml:space="preserve">8 x (  2x 0,80m + 0,40m) x 36,00m</t>
  </si>
  <si>
    <t xml:space="preserve">5.13</t>
  </si>
  <si>
    <t xml:space="preserve"> PINTURA ACRILICA PISO E FAIXAS DE DEMARCACAO EM QUADRA POLIESPORTIVA, 5 CM DE LARGURA - Futsal 176,00m + Basq.109,00m + Volei 76,00m</t>
  </si>
  <si>
    <t xml:space="preserve">Futsal 176,00m + Basq.109,00m + Volei 76,00m</t>
  </si>
  <si>
    <t xml:space="preserve">5.14</t>
  </si>
  <si>
    <t xml:space="preserve">Pintura externa - Tinta acrílica antimofo em massa, inclusive preparo</t>
  </si>
  <si>
    <t xml:space="preserve">6,00m x (41,50m + 36,00m) + 3,00m x (41,50m +36,00m)</t>
  </si>
  <si>
    <t xml:space="preserve">5.15</t>
  </si>
  <si>
    <t xml:space="preserve"> CORRIMÃO SIMPLES, DIÂMETRO EXTERNO = 1 1/2", EM AÇO GALVANIZADO</t>
  </si>
  <si>
    <t xml:space="preserve">8 x 4,50m </t>
  </si>
  <si>
    <t xml:space="preserve">6</t>
  </si>
  <si>
    <t xml:space="preserve">ESTACIONAMENTO /  JARDINAGEM / ILUMINAÇÃO</t>
  </si>
  <si>
    <t xml:space="preserve">Muro</t>
  </si>
  <si>
    <t xml:space="preserve">Pavimentação</t>
  </si>
  <si>
    <t xml:space="preserve">Remoção de calçada - Demolição manual de concreto simples</t>
  </si>
  <si>
    <t xml:space="preserve">(43,00m x 3,00m + 2 x 18,00m x 2,00m) x 0,07m</t>
  </si>
  <si>
    <t xml:space="preserve">54.06.040</t>
  </si>
  <si>
    <t xml:space="preserve">Guia pré-moldada reta tipo PMSP 100 - fck 25 MPa</t>
  </si>
  <si>
    <t xml:space="preserve">2 x 9,00m + 35,00m </t>
  </si>
  <si>
    <t xml:space="preserve">(43,00 x 2,00m + 2 x (4,00m + 2,00m)/2 x 9,00m) x 0,07m</t>
  </si>
  <si>
    <t xml:space="preserve">54.04.350</t>
  </si>
  <si>
    <t xml:space="preserve">Pavimentação em lajota de concreto 35 MPa, espessura 8 cm, tipos: raquete, retangular, sextavado e 16 faces, com rejunte em areia</t>
  </si>
  <si>
    <t xml:space="preserve">(35,00m + 39,00m)/2 x 9,00m</t>
  </si>
  <si>
    <t xml:space="preserve">34.03.020</t>
  </si>
  <si>
    <t xml:space="preserve">Plantas - Arbusto Azaléa - h= 0,60 a 0,80 m</t>
  </si>
  <si>
    <t xml:space="preserve">20 unid</t>
  </si>
  <si>
    <t xml:space="preserve">34.03.130</t>
  </si>
  <si>
    <t xml:space="preserve">Plantas - Arbusto Alamanda - h= 0,60 a 0,80 m</t>
  </si>
  <si>
    <t xml:space="preserve">34.03.150</t>
  </si>
  <si>
    <t xml:space="preserve">Plantas - Arbusto Curcúligo - h= 0,60 a 0,80 m</t>
  </si>
  <si>
    <t xml:space="preserve"> 8347</t>
  </si>
  <si>
    <t xml:space="preserve">7</t>
  </si>
  <si>
    <t xml:space="preserve">LIMPEZA GERAL</t>
  </si>
  <si>
    <t xml:space="preserve">2 x 41,50 x (4,00m + 3,00m) x 0,07m</t>
  </si>
  <si>
    <t xml:space="preserve">Caçambas</t>
  </si>
  <si>
    <t xml:space="preserve">10 imnod</t>
  </si>
  <si>
    <t xml:space="preserve">TOTAL COM BDI </t>
  </si>
  <si>
    <t xml:space="preserve">Repasse</t>
  </si>
  <si>
    <t xml:space="preserve">Paraguaçu Paulista 06 de janeiro de 2020</t>
  </si>
  <si>
    <t xml:space="preserve">Contrapartida</t>
  </si>
  <si>
    <t xml:space="preserve">Joaquim Carlos Cambraia</t>
  </si>
  <si>
    <t xml:space="preserve">Engº civil CREA 060027864-5</t>
  </si>
  <si>
    <t xml:space="preserve">ART nº 28027230191152388</t>
  </si>
  <si>
    <t xml:space="preserve">PLANILHAS COMPOSIÇÕES</t>
  </si>
  <si>
    <t xml:space="preserve">BASE: CPOS Nº 176- DESONERADO  -   SINAPI 09/2019         </t>
  </si>
  <si>
    <t xml:space="preserve">COMPOSIÇÃO 01 - VIGA BALDRAME</t>
  </si>
  <si>
    <t xml:space="preserve">CPOS 176</t>
  </si>
  <si>
    <t xml:space="preserve">11.01.100</t>
  </si>
  <si>
    <t xml:space="preserve">Concreto usinado, fck = 20 Mpa</t>
  </si>
  <si>
    <t xml:space="preserve">1,2</t>
  </si>
  <si>
    <t xml:space="preserve">09.01.020</t>
  </si>
  <si>
    <t xml:space="preserve">Forma em madeira comum para fundação - 6m2/m3</t>
  </si>
  <si>
    <t xml:space="preserve">10.01.040</t>
  </si>
  <si>
    <t xml:space="preserve">Armadura em barra de aço CA-50 (A ou B) fyk = 500 Mpa - 60kg/m3</t>
  </si>
  <si>
    <t xml:space="preserve">11.16.040</t>
  </si>
  <si>
    <t xml:space="preserve">Lançamento e adensamento de concreto ou massa em fundação</t>
  </si>
  <si>
    <t xml:space="preserve">Total</t>
  </si>
  <si>
    <t xml:space="preserve">COMPOSIÇÃO 02 - COLUNAS E VIGAS </t>
  </si>
  <si>
    <t xml:space="preserve">09.01.030</t>
  </si>
  <si>
    <t xml:space="preserve">Forma em madeira comum para estrutura</t>
  </si>
  <si>
    <t xml:space="preserve">Armadura em barra de aço CA-50 (A ou B) fyk = 500 Mpa</t>
  </si>
  <si>
    <t xml:space="preserve">11.16.060</t>
  </si>
  <si>
    <t xml:space="preserve">Lançamento e adensamento de concreto ou massa em estrutura</t>
  </si>
  <si>
    <t xml:space="preserve">COMPOSIÇÃO 03 - CHAPA LISA ALUMÍNIO </t>
  </si>
  <si>
    <t xml:space="preserve">SINAPI -07/2019</t>
  </si>
  <si>
    <t xml:space="preserve"> SERRALHEIRO COM ENCARGOS COMPLEMENTARES </t>
  </si>
  <si>
    <t xml:space="preserve">h</t>
  </si>
  <si>
    <t xml:space="preserve">SERVENTE COM ENCARGOS COMPLEMENTARES</t>
  </si>
  <si>
    <t xml:space="preserve">SINAPI - I   07/2019</t>
  </si>
  <si>
    <t xml:space="preserve">BUCHA DE NYLON SEM ABA S6, COM PARAFUSO DE 4,20 X 40 MM EM ACO ZINCADO COMROSCA SOBERBA, CABECA CHATA E FENDA PHILLIPS</t>
  </si>
  <si>
    <t xml:space="preserve">CHAPA BOBINA/ALUMÍNIO E=0,5MM, L=1000MM -</t>
  </si>
  <si>
    <t xml:space="preserve">BASE: CPOS Nº 176- DESONERADO  -  SINAPI 07/2019  -  DESONERADO</t>
  </si>
  <si>
    <t xml:space="preserve">08 ptos </t>
  </si>
  <si>
    <t xml:space="preserve">Cobertura - TELHAMENTO COM TELHA DE AÇO/ALUMÍNIO E = 0,5 MM, COM ATÉ 2 ÁGUAS, INCL USO IÇAMENTO.
 </t>
  </si>
  <si>
    <t xml:space="preserve">Quadro distribuição </t>
  </si>
  <si>
    <t xml:space="preserve">Ponto de iluminação -  PONTO DE ILUMINAÇÃO RESIDENCIAL INCLUINDO INTERRUPTOR SIMPLES, CAIXA E  LÉTRICA, ELETRODUTO, CABO, RASGO, QUEBRA E CHUMBAMENTO (EXCLUINDO LUMINÁRIA E LÂMPADA). </t>
  </si>
  <si>
    <t xml:space="preserve">74072/003</t>
  </si>
  <si>
    <t xml:space="preserve">Paraguaçu Paulista  06 de janeiro de 2020</t>
  </si>
  <si>
    <t xml:space="preserve">Estância Turística de Paraguaçu Paulista</t>
  </si>
  <si>
    <t xml:space="preserve">              Estado de São Paulo</t>
  </si>
  <si>
    <t xml:space="preserve">CRONOGRAMA FÍSICO-FINANCEIRO </t>
  </si>
  <si>
    <t xml:space="preserve">MÊS</t>
  </si>
  <si>
    <t xml:space="preserve">A EXECUTADO</t>
  </si>
  <si>
    <t xml:space="preserve">MÊS 1</t>
  </si>
  <si>
    <t xml:space="preserve">MÊS 2</t>
  </si>
  <si>
    <t xml:space="preserve">MÊS 3</t>
  </si>
  <si>
    <t xml:space="preserve">MÊS 9</t>
  </si>
  <si>
    <t xml:space="preserve">MÊS 10</t>
  </si>
  <si>
    <t xml:space="preserve">MÊS 11</t>
  </si>
  <si>
    <t xml:space="preserve">MÊS 12</t>
  </si>
  <si>
    <t xml:space="preserve">MÊS 4</t>
  </si>
  <si>
    <t xml:space="preserve">MÊS 5</t>
  </si>
  <si>
    <t xml:space="preserve">TOTAL</t>
  </si>
  <si>
    <t xml:space="preserve">SERVIÇOS</t>
  </si>
  <si>
    <t xml:space="preserve">  % / R$</t>
  </si>
  <si>
    <t xml:space="preserve">1              30</t>
  </si>
  <si>
    <t xml:space="preserve">1.0</t>
  </si>
  <si>
    <t xml:space="preserve">2.0</t>
  </si>
  <si>
    <t xml:space="preserve">3.0</t>
  </si>
  <si>
    <t xml:space="preserve">SANITÁRIOS PÚBLICOS / ACESSIBILIDADE</t>
  </si>
  <si>
    <t xml:space="preserve">4.0</t>
  </si>
  <si>
    <t xml:space="preserve">5.0</t>
  </si>
  <si>
    <t xml:space="preserve">QUADRA</t>
  </si>
  <si>
    <t xml:space="preserve">TOTAL  (R$)</t>
  </si>
  <si>
    <t xml:space="preserve">TOTAL ACUMULADO DOS SERVIÇOS (R$)</t>
  </si>
  <si>
    <t xml:space="preserve">Paraguaçu Paulista, 06 de janeiro de 2020</t>
  </si>
  <si>
    <t xml:space="preserve">Estado de São Paulo</t>
  </si>
  <si>
    <t xml:space="preserve">PLANILHA DE COMPOSIÇÃO DO BDI</t>
  </si>
  <si>
    <t xml:space="preserve">Tipo de obra: Construção de Rodovias e Ferrovias</t>
  </si>
  <si>
    <t xml:space="preserve">ITEM COMPONENTE</t>
  </si>
  <si>
    <t xml:space="preserve">1º Quartil</t>
  </si>
  <si>
    <t xml:space="preserve">Mediana</t>
  </si>
  <si>
    <t xml:space="preserve">3º Quartil</t>
  </si>
  <si>
    <t xml:space="preserve">ADOTADO</t>
  </si>
  <si>
    <t xml:space="preserve">SITUAÇÃO</t>
  </si>
  <si>
    <t xml:space="preserve">Administração Central</t>
  </si>
  <si>
    <t xml:space="preserve">Seguro e Garantia</t>
  </si>
  <si>
    <t xml:space="preserve">Risco</t>
  </si>
  <si>
    <t xml:space="preserve">Despesas Financeiras</t>
  </si>
  <si>
    <t xml:space="preserve">Lucro</t>
  </si>
  <si>
    <t xml:space="preserve">Tributos (PIS, COFINS e ISSQN)</t>
  </si>
  <si>
    <t xml:space="preserve">Conforme legislação especifica</t>
  </si>
  <si>
    <t xml:space="preserve">Construção de Rodovias e Ferrovias</t>
  </si>
  <si>
    <t xml:space="preserve">BDI ADOTADO = </t>
  </si>
  <si>
    <t xml:space="preserve">Joaquim Carlso cambraia</t>
  </si>
  <si>
    <t xml:space="preserve">ART nº 280272301801102422</t>
  </si>
  <si>
    <t xml:space="preserve">MEMORIAL DESCRITIVO</t>
  </si>
  <si>
    <t xml:space="preserve">Reforço de fundação com execução em estaca Mega</t>
  </si>
  <si>
    <t xml:space="preserve">Local e data</t>
  </si>
  <si>
    <t xml:space="preserve">Responsável pela empresa</t>
  </si>
  <si>
    <t xml:space="preserve">Timbre da emprea</t>
  </si>
  <si>
    <t xml:space="preserve">%</t>
  </si>
  <si>
    <t xml:space="preserve">R$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</si>
</sst>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&quot;R$ &quot;#,##0;[RED]&quot;-R$ &quot;#,##0"/>
    <numFmt numFmtId="167" formatCode="_(* #,##0.00_);_(* \(#,##0.00\);_(* \-??_);_(@_)"/>
    <numFmt numFmtId="168" formatCode="@"/>
    <numFmt numFmtId="169" formatCode="#,##0.00"/>
    <numFmt numFmtId="170" formatCode="0.00"/>
    <numFmt numFmtId="171" formatCode="&quot;R$&quot;#,##0.00"/>
    <numFmt numFmtId="172" formatCode="_(* #,##0_);_(* \(#,##0\);_(* \-??_);_(@_)"/>
    <numFmt numFmtId="173" formatCode="0.00%"/>
    <numFmt numFmtId="174" formatCode="_-&quot;R$&quot;* #,##0.00_-;&quot;-R$&quot;* #,##0.00_-;_-&quot;R$&quot;* \-??_-;_-@_-"/>
    <numFmt numFmtId="175" formatCode="0.00%&quot; (*)&quot;"/>
  </numFmts>
  <fonts count="36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MS Sans Serif"/>
      <family val="2"/>
      <charset val="1"/>
    </font>
    <font>
      <sz val="11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3"/>
      <color rgb="FFFF0000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sz val="9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8"/>
      <name val="Arial"/>
      <family val="2"/>
      <charset val="1"/>
    </font>
    <font>
      <sz val="9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9"/>
      <color rgb="FFFF000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12"/>
      <name val="Arial"/>
      <family val="2"/>
      <charset val="1"/>
    </font>
    <font>
      <b val="true"/>
      <i val="true"/>
      <sz val="14"/>
      <name val="Times New Roman"/>
      <family val="1"/>
      <charset val="1"/>
    </font>
    <font>
      <b val="true"/>
      <i val="true"/>
      <sz val="18"/>
      <name val="Times New Roman"/>
      <family val="1"/>
      <charset val="1"/>
    </font>
    <font>
      <b val="true"/>
      <i val="true"/>
      <sz val="12"/>
      <name val="Times New Roman"/>
      <family val="1"/>
      <charset val="1"/>
    </font>
    <font>
      <b val="true"/>
      <sz val="14"/>
      <name val="Arial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000000"/>
      <name val="Calibri"/>
      <family val="0"/>
    </font>
    <font>
      <sz val="11"/>
      <color rgb="FF000000"/>
      <name val="Calibri"/>
      <family val="0"/>
    </font>
    <font>
      <sz val="8"/>
      <color rgb="FFFF0000"/>
      <name val="Calibri"/>
      <family val="0"/>
    </font>
  </fonts>
  <fills count="17">
    <fill>
      <patternFill patternType="none"/>
    </fill>
    <fill>
      <patternFill patternType="gray125"/>
    </fill>
    <fill>
      <patternFill patternType="solid">
        <fgColor rgb="FFC4BD97"/>
        <bgColor rgb="FFBFBFBF"/>
      </patternFill>
    </fill>
    <fill>
      <patternFill patternType="solid">
        <fgColor rgb="FFFFFFFF"/>
        <bgColor rgb="FFF8F8F8"/>
      </patternFill>
    </fill>
    <fill>
      <patternFill patternType="solid">
        <fgColor rgb="FFFFFF99"/>
        <bgColor rgb="FFEEECE1"/>
      </patternFill>
    </fill>
    <fill>
      <patternFill patternType="solid">
        <fgColor rgb="FFDDD9C3"/>
        <bgColor rgb="FFD9D9D9"/>
      </patternFill>
    </fill>
    <fill>
      <patternFill patternType="solid">
        <fgColor rgb="FFD3E5F9"/>
        <bgColor rgb="FFD9D9D9"/>
      </patternFill>
    </fill>
    <fill>
      <patternFill patternType="solid">
        <fgColor rgb="FFBFBFBF"/>
        <bgColor rgb="FFC0C0C0"/>
      </patternFill>
    </fill>
    <fill>
      <patternFill patternType="solid">
        <fgColor rgb="FFF8F8F8"/>
        <bgColor rgb="FFFFFFFF"/>
      </patternFill>
    </fill>
    <fill>
      <patternFill patternType="solid">
        <fgColor rgb="FFEBEBEB"/>
        <bgColor rgb="FFEEECE1"/>
      </patternFill>
    </fill>
    <fill>
      <patternFill patternType="solid">
        <fgColor rgb="FFFFFF00"/>
        <bgColor rgb="FFFFFF00"/>
      </patternFill>
    </fill>
    <fill>
      <patternFill patternType="solid">
        <fgColor rgb="FFEEECE1"/>
        <bgColor rgb="FFEBEBEB"/>
      </patternFill>
    </fill>
    <fill>
      <patternFill patternType="solid">
        <fgColor rgb="FFD9D9D9"/>
        <bgColor rgb="FFDDD9C3"/>
      </patternFill>
    </fill>
    <fill>
      <patternFill patternType="solid">
        <fgColor rgb="FF948A54"/>
        <bgColor rgb="FF808000"/>
      </patternFill>
    </fill>
    <fill>
      <patternFill patternType="solid">
        <fgColor rgb="FFC0C0C0"/>
        <bgColor rgb="FFBFBFBF"/>
      </patternFill>
    </fill>
    <fill>
      <patternFill patternType="solid">
        <fgColor rgb="FFCCFFFF"/>
        <bgColor rgb="FFCCFFCC"/>
      </patternFill>
    </fill>
    <fill>
      <patternFill patternType="solid">
        <fgColor rgb="FFCCFFCC"/>
        <bgColor rgb="FFCCFFFF"/>
      </patternFill>
    </fill>
  </fills>
  <borders count="38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ck"/>
      <right style="medium"/>
      <top style="thick"/>
      <bottom style="medium"/>
      <diagonal/>
    </border>
    <border diagonalUp="false" diagonalDown="false">
      <left style="medium"/>
      <right style="medium"/>
      <top style="thick"/>
      <bottom style="medium"/>
      <diagonal/>
    </border>
    <border diagonalUp="false" diagonalDown="false">
      <left style="medium"/>
      <right/>
      <top style="thick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ck"/>
      <right style="medium"/>
      <top style="medium"/>
      <bottom style="medium"/>
      <diagonal/>
    </border>
    <border diagonalUp="false" diagonalDown="false">
      <left style="medium"/>
      <right/>
      <top style="thick"/>
      <bottom/>
      <diagonal/>
    </border>
    <border diagonalUp="false" diagonalDown="false">
      <left style="thick"/>
      <right/>
      <top style="medium"/>
      <bottom style="medium"/>
      <diagonal/>
    </border>
    <border diagonalUp="false" diagonalDown="false">
      <left style="thick"/>
      <right style="medium"/>
      <top style="medium"/>
      <bottom style="thick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ck"/>
      <right style="medium"/>
      <top style="thick"/>
      <bottom style="thick"/>
      <diagonal/>
    </border>
    <border diagonalUp="false" diagonalDown="false">
      <left style="medium"/>
      <right style="medium"/>
      <top style="thick"/>
      <bottom style="thick"/>
      <diagonal/>
    </border>
    <border diagonalUp="false" diagonalDown="false">
      <left style="medium"/>
      <right/>
      <top style="thick"/>
      <bottom style="thick"/>
      <diagonal/>
    </border>
    <border diagonalUp="false" diagonalDown="false">
      <left/>
      <right style="thick"/>
      <top style="thick"/>
      <bottom style="thick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7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7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4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4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4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4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5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5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0" fillId="5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5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5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5" borderId="1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5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5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5" borderId="1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5" borderId="1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0" fillId="2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2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2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0" fillId="2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10" fillId="2" borderId="13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9" fontId="10" fillId="2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10" fillId="2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4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4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14" fillId="0" borderId="13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7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4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6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7" fillId="0" borderId="13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6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1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11" fillId="0" borderId="13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9" fontId="11" fillId="7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1" fillId="2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18" fillId="2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2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11" fillId="2" borderId="13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9" fontId="11" fillId="2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4" fillId="0" borderId="13" xfId="15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6" fillId="8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9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1" fillId="0" borderId="1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9" fillId="0" borderId="1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1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9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13" xfId="15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7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1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1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9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8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4" fillId="0" borderId="13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1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1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10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9" fillId="0" borderId="13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13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1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1" fillId="0" borderId="13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1" fillId="10" borderId="13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1" fillId="10" borderId="13" xfId="15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11" fillId="10" borderId="13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4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1" fillId="0" borderId="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1" fillId="0" borderId="0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1" fillId="0" borderId="13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4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7" fontId="11" fillId="0" borderId="13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22" fillId="0" borderId="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23" fillId="0" borderId="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4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4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1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1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19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1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1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5" fillId="0" borderId="1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6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1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8" fontId="18" fillId="2" borderId="1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1" fillId="2" borderId="1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6" fillId="8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0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9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8" fillId="0" borderId="1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1" fillId="0" borderId="1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4" fillId="0" borderId="1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6" fillId="8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1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1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1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1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1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1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1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1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7" fillId="10" borderId="2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7" fillId="10" borderId="2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11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11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0" fillId="11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0" fillId="11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11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11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4" fillId="11" borderId="2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4" fillId="12" borderId="2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0" fillId="12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4" fillId="3" borderId="2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" fillId="3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0" borderId="19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4" fillId="12" borderId="2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0" borderId="24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3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3" borderId="1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0" borderId="13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4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0" fillId="4" borderId="2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4" borderId="2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10" fillId="4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0" fillId="13" borderId="2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13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8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2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9" fillId="1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15" borderId="2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15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15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15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15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16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7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7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9" fillId="1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7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7" fillId="0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16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9" fillId="1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16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9" fillId="1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4" borderId="3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5" fontId="7" fillId="14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14" borderId="3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3" fontId="8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4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4" borderId="2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1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1" fillId="0" borderId="0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1" fillId="0" borderId="0" xfId="15" applyFont="true" applyBorder="true" applyAlignment="true" applyProtection="true">
      <alignment horizontal="right" vertical="center" textRotation="0" wrapText="false" indent="0" shrinkToFit="false"/>
      <protection locked="false" hidden="false"/>
    </xf>
  </cellXfs>
  <cellStyles count="14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0,0&#13;&#10;NA&#13;&#10; 2" xfId="20" builtinId="53" customBuiltin="true"/>
    <cellStyle name="Estilo 1" xfId="21" builtinId="53" customBuiltin="true"/>
    <cellStyle name="Normal 2" xfId="22" builtinId="53" customBuiltin="true"/>
    <cellStyle name="Normal 2 2" xfId="23" builtinId="53" customBuiltin="true"/>
    <cellStyle name="Normal 3" xfId="24" builtinId="53" customBuiltin="true"/>
    <cellStyle name="Porcentagem 2" xfId="25" builtinId="53" customBuiltin="true"/>
    <cellStyle name="Separador de milhares 3" xfId="26" builtinId="53" customBuiltin="true"/>
    <cellStyle name="Vírgula 2" xfId="27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948A54"/>
      <rgbColor rgb="FF9999FF"/>
      <rgbColor rgb="FF993366"/>
      <rgbColor rgb="FFF8F8F8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3E5F9"/>
      <rgbColor rgb="FFCCFFCC"/>
      <rgbColor rgb="FFFFFF99"/>
      <rgbColor rgb="FFBFBFBF"/>
      <rgbColor rgb="FFEBEBEB"/>
      <rgbColor rgb="FFEEECE1"/>
      <rgbColor rgb="FFDDD9C3"/>
      <rgbColor rgb="FF3366FF"/>
      <rgbColor rgb="FF33CCCC"/>
      <rgbColor rgb="FF99CC00"/>
      <rgbColor rgb="FFFFCC00"/>
      <rgbColor rgb="FFFF9900"/>
      <rgbColor rgb="FFFF6600"/>
      <rgbColor rgb="FF666699"/>
      <rgbColor rgb="FFC4BD9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504720</xdr:colOff>
      <xdr:row>0</xdr:row>
      <xdr:rowOff>85680</xdr:rowOff>
    </xdr:from>
    <xdr:to>
      <xdr:col>1</xdr:col>
      <xdr:colOff>1295280</xdr:colOff>
      <xdr:row>4</xdr:row>
      <xdr:rowOff>142920</xdr:rowOff>
    </xdr:to>
    <xdr:pic>
      <xdr:nvPicPr>
        <xdr:cNvPr id="0" name="Picture 2" descr=""/>
        <xdr:cNvPicPr/>
      </xdr:nvPicPr>
      <xdr:blipFill>
        <a:blip r:embed="rId1"/>
        <a:stretch/>
      </xdr:blipFill>
      <xdr:spPr>
        <a:xfrm>
          <a:off x="816840" y="85680"/>
          <a:ext cx="790560" cy="9525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152280</xdr:colOff>
      <xdr:row>20</xdr:row>
      <xdr:rowOff>19080</xdr:rowOff>
    </xdr:from>
    <xdr:to>
      <xdr:col>3</xdr:col>
      <xdr:colOff>104400</xdr:colOff>
      <xdr:row>22</xdr:row>
      <xdr:rowOff>9360</xdr:rowOff>
    </xdr:to>
    <xdr:pic>
      <xdr:nvPicPr>
        <xdr:cNvPr id="1" name="Picture 10" descr=""/>
        <xdr:cNvPicPr/>
      </xdr:nvPicPr>
      <xdr:blipFill>
        <a:blip r:embed="rId1"/>
        <a:stretch/>
      </xdr:blipFill>
      <xdr:spPr>
        <a:xfrm>
          <a:off x="152280" y="4771800"/>
          <a:ext cx="3388680" cy="314280"/>
        </a:xfrm>
        <a:prstGeom prst="rect">
          <a:avLst/>
        </a:prstGeom>
        <a:ln w="9360">
          <a:noFill/>
        </a:ln>
      </xdr:spPr>
    </xdr:pic>
    <xdr:clientData/>
  </xdr:twoCellAnchor>
  <xdr:twoCellAnchor editAs="twoCell">
    <xdr:from>
      <xdr:col>0</xdr:col>
      <xdr:colOff>85680</xdr:colOff>
      <xdr:row>23</xdr:row>
      <xdr:rowOff>9360</xdr:rowOff>
    </xdr:from>
    <xdr:to>
      <xdr:col>3</xdr:col>
      <xdr:colOff>94680</xdr:colOff>
      <xdr:row>30</xdr:row>
      <xdr:rowOff>85320</xdr:rowOff>
    </xdr:to>
    <xdr:sp>
      <xdr:nvSpPr>
        <xdr:cNvPr id="2" name="CustomShape 1"/>
        <xdr:cNvSpPr/>
      </xdr:nvSpPr>
      <xdr:spPr>
        <a:xfrm>
          <a:off x="85680" y="5248080"/>
          <a:ext cx="3445560" cy="1209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1000" spc="-1" strike="noStrike">
              <a:solidFill>
                <a:srgbClr val="000000"/>
              </a:solidFill>
              <a:latin typeface="Calibri"/>
            </a:rPr>
            <a:t>Onde: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000" spc="-1" strike="noStrike">
              <a:solidFill>
                <a:srgbClr val="000000"/>
              </a:solidFill>
              <a:latin typeface="Calibri"/>
            </a:rPr>
            <a:t>AC: taxa de administração central;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000" spc="-1" strike="noStrike">
              <a:solidFill>
                <a:srgbClr val="000000"/>
              </a:solidFill>
              <a:latin typeface="Calibri"/>
            </a:rPr>
            <a:t>S: taxa de seguros;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000" spc="-1" strike="noStrike">
              <a:solidFill>
                <a:srgbClr val="000000"/>
              </a:solidFill>
              <a:latin typeface="Calibri"/>
            </a:rPr>
            <a:t>R: taxa de riscos;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000" spc="-1" strike="noStrike">
              <a:solidFill>
                <a:srgbClr val="000000"/>
              </a:solidFill>
              <a:latin typeface="Calibri"/>
            </a:rPr>
            <a:t>G: taxa de garantias;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000" spc="-1" strike="noStrike">
              <a:solidFill>
                <a:srgbClr val="000000"/>
              </a:solidFill>
              <a:latin typeface="Calibri"/>
            </a:rPr>
            <a:t>DF: taxa de despesas financeiras;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000" spc="-1" strike="noStrike">
              <a:solidFill>
                <a:srgbClr val="000000"/>
              </a:solidFill>
              <a:latin typeface="Calibri"/>
            </a:rPr>
            <a:t>L: taxa de lucro/remuneração;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pt-BR" sz="1000" spc="-1" strike="noStrike">
              <a:solidFill>
                <a:srgbClr val="000000"/>
              </a:solidFill>
              <a:latin typeface="Calibri"/>
            </a:rPr>
            <a:t>I: taxa de incidência de impostos (PIS, COFINS, ISS).</a:t>
          </a:r>
          <a:endParaRPr b="0" lang="pt-B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pt-BR" sz="1000" spc="-1" strike="noStrike">
            <a:latin typeface="Times New Roman"/>
          </a:endParaRPr>
        </a:p>
      </xdr:txBody>
    </xdr:sp>
    <xdr:clientData/>
  </xdr:twoCellAnchor>
  <xdr:twoCellAnchor editAs="twoCell">
    <xdr:from>
      <xdr:col>3</xdr:col>
      <xdr:colOff>257040</xdr:colOff>
      <xdr:row>21</xdr:row>
      <xdr:rowOff>57240</xdr:rowOff>
    </xdr:from>
    <xdr:to>
      <xdr:col>5</xdr:col>
      <xdr:colOff>647280</xdr:colOff>
      <xdr:row>30</xdr:row>
      <xdr:rowOff>95040</xdr:rowOff>
    </xdr:to>
    <xdr:sp>
      <xdr:nvSpPr>
        <xdr:cNvPr id="3" name="CustomShape 1"/>
        <xdr:cNvSpPr/>
      </xdr:nvSpPr>
      <xdr:spPr>
        <a:xfrm>
          <a:off x="3693600" y="4971960"/>
          <a:ext cx="2305440" cy="14950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  <xdr:txBody>
        <a:bodyPr lIns="27360" rIns="0" tIns="23040" bIns="0"/>
        <a:p>
          <a:pPr>
            <a:lnSpc>
              <a:spcPct val="100000"/>
            </a:lnSpc>
          </a:pPr>
          <a:r>
            <a:rPr b="0" lang="pt-BR" sz="800" spc="-1" strike="noStrike">
              <a:solidFill>
                <a:srgbClr val="ff0000"/>
              </a:solidFill>
              <a:latin typeface="Calibri"/>
            </a:rPr>
            <a:t>(*) - Foi publicada, em 19/07/2013, a Lei nr. 12.844/2013, alterando os setores a serem beneficiados com o regime de desoneração da folha de pagamento.  Para empresas do setor de Construção de Rodovias e Ferrovias Civil deverão ser acrescentados 2 % no item "Tributos". A desoneração recai sobre a empresa, e não sobre o tipo de obra, portanto deve-se considerar qual a classificação da empresa conforme seu contrato social e atividade de maior renda.</a:t>
          </a:r>
          <a:endParaRPr b="0" lang="pt-B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466920</xdr:colOff>
      <xdr:row>0</xdr:row>
      <xdr:rowOff>9360</xdr:rowOff>
    </xdr:from>
    <xdr:to>
      <xdr:col>0</xdr:col>
      <xdr:colOff>1381320</xdr:colOff>
      <xdr:row>4</xdr:row>
      <xdr:rowOff>142560</xdr:rowOff>
    </xdr:to>
    <xdr:pic>
      <xdr:nvPicPr>
        <xdr:cNvPr id="4" name="Picture 1" descr=""/>
        <xdr:cNvPicPr/>
      </xdr:nvPicPr>
      <xdr:blipFill>
        <a:blip r:embed="rId2"/>
        <a:stretch/>
      </xdr:blipFill>
      <xdr:spPr>
        <a:xfrm>
          <a:off x="466920" y="9360"/>
          <a:ext cx="914400" cy="9522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1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5" activeCellId="0" sqref="A85"/>
    </sheetView>
  </sheetViews>
  <sheetFormatPr defaultRowHeight="14.25" zeroHeight="false" outlineLevelRow="0" outlineLevelCol="0"/>
  <cols>
    <col collapsed="false" customWidth="true" hidden="false" outlineLevel="0" max="1" min="1" style="1" width="3.99"/>
    <col collapsed="false" customWidth="true" hidden="false" outlineLevel="0" max="2" min="2" style="1" width="7.71"/>
    <col collapsed="false" customWidth="true" hidden="false" outlineLevel="0" max="3" min="3" style="1" width="9"/>
    <col collapsed="false" customWidth="true" hidden="false" outlineLevel="0" max="4" min="4" style="2" width="80.14"/>
    <col collapsed="false" customWidth="true" hidden="true" outlineLevel="0" max="5" min="5" style="2" width="15.42"/>
    <col collapsed="false" customWidth="true" hidden="false" outlineLevel="0" max="6" min="6" style="3" width="6.71"/>
    <col collapsed="false" customWidth="true" hidden="false" outlineLevel="0" max="7" min="7" style="4" width="10.85"/>
    <col collapsed="false" customWidth="true" hidden="false" outlineLevel="0" max="9" min="8" style="5" width="11.42"/>
    <col collapsed="false" customWidth="true" hidden="false" outlineLevel="0" max="10" min="10" style="6" width="13.29"/>
    <col collapsed="false" customWidth="true" hidden="false" outlineLevel="0" max="1025" min="11" style="7" width="9.14"/>
  </cols>
  <sheetData>
    <row r="1" customFormat="false" ht="15.75" hidden="false" customHeight="false" outlineLevel="0" collapsed="false">
      <c r="A1" s="8" t="s">
        <v>0</v>
      </c>
      <c r="B1" s="9"/>
      <c r="C1" s="9"/>
      <c r="D1" s="10" t="s">
        <v>1</v>
      </c>
      <c r="E1" s="10"/>
      <c r="F1" s="9"/>
      <c r="G1" s="9"/>
      <c r="H1" s="9"/>
      <c r="I1" s="9"/>
      <c r="J1" s="9"/>
    </row>
    <row r="2" customFormat="false" ht="6.75" hidden="false" customHeight="true" outlineLevel="0" collapsed="false">
      <c r="A2" s="11"/>
      <c r="B2" s="11"/>
      <c r="C2" s="11"/>
      <c r="D2" s="11"/>
      <c r="E2" s="11"/>
      <c r="F2" s="11"/>
      <c r="G2" s="12"/>
      <c r="H2" s="11"/>
      <c r="I2" s="11"/>
      <c r="J2" s="13"/>
    </row>
    <row r="3" customFormat="false" ht="18.75" hidden="false" customHeight="true" outlineLevel="0" collapsed="false">
      <c r="A3" s="14" t="s">
        <v>2</v>
      </c>
      <c r="B3" s="15"/>
      <c r="C3" s="15"/>
      <c r="D3" s="15"/>
      <c r="E3" s="16"/>
      <c r="F3" s="16"/>
      <c r="G3" s="16"/>
      <c r="H3" s="17"/>
      <c r="I3" s="16"/>
      <c r="J3" s="18"/>
    </row>
    <row r="4" customFormat="false" ht="18.75" hidden="false" customHeight="true" outlineLevel="0" collapsed="false">
      <c r="A4" s="19" t="s">
        <v>3</v>
      </c>
      <c r="B4" s="17"/>
      <c r="C4" s="17"/>
      <c r="D4" s="17"/>
      <c r="E4" s="17"/>
      <c r="F4" s="17"/>
      <c r="G4" s="17"/>
      <c r="H4" s="17"/>
      <c r="I4" s="17"/>
      <c r="J4" s="20"/>
    </row>
    <row r="5" customFormat="false" ht="17.25" hidden="false" customHeight="true" outlineLevel="0" collapsed="false">
      <c r="A5" s="21" t="s">
        <v>4</v>
      </c>
      <c r="B5" s="21"/>
      <c r="C5" s="21"/>
      <c r="D5" s="21"/>
      <c r="E5" s="22"/>
      <c r="F5" s="23"/>
      <c r="G5" s="23"/>
      <c r="H5" s="23"/>
      <c r="I5" s="23"/>
      <c r="J5" s="23"/>
    </row>
    <row r="6" customFormat="false" ht="17.25" hidden="false" customHeight="true" outlineLevel="0" collapsed="false">
      <c r="A6" s="24" t="s">
        <v>5</v>
      </c>
      <c r="B6" s="25"/>
      <c r="C6" s="26"/>
      <c r="D6" s="26"/>
      <c r="E6" s="26"/>
      <c r="F6" s="27" t="s">
        <v>6</v>
      </c>
      <c r="G6" s="28"/>
      <c r="H6" s="28"/>
      <c r="I6" s="28"/>
      <c r="J6" s="29"/>
    </row>
    <row r="7" customFormat="false" ht="13.5" hidden="false" customHeight="true" outlineLevel="0" collapsed="false">
      <c r="A7" s="30"/>
      <c r="B7" s="30"/>
      <c r="C7" s="30"/>
      <c r="D7" s="30"/>
      <c r="E7" s="30"/>
      <c r="F7" s="30"/>
      <c r="G7" s="30"/>
      <c r="H7" s="30"/>
      <c r="I7" s="30"/>
      <c r="J7" s="30"/>
    </row>
    <row r="8" s="36" customFormat="true" ht="25.5" hidden="false" customHeight="true" outlineLevel="0" collapsed="false">
      <c r="A8" s="31" t="s">
        <v>7</v>
      </c>
      <c r="B8" s="32" t="s">
        <v>8</v>
      </c>
      <c r="C8" s="32" t="s">
        <v>9</v>
      </c>
      <c r="D8" s="32" t="s">
        <v>10</v>
      </c>
      <c r="E8" s="32" t="s">
        <v>11</v>
      </c>
      <c r="F8" s="33" t="s">
        <v>12</v>
      </c>
      <c r="G8" s="34" t="s">
        <v>13</v>
      </c>
      <c r="H8" s="35" t="s">
        <v>14</v>
      </c>
      <c r="I8" s="35" t="s">
        <v>15</v>
      </c>
      <c r="J8" s="35" t="s">
        <v>16</v>
      </c>
    </row>
    <row r="9" s="36" customFormat="true" ht="16.5" hidden="false" customHeight="true" outlineLevel="0" collapsed="false">
      <c r="A9" s="37"/>
      <c r="B9" s="37"/>
      <c r="C9" s="37"/>
      <c r="D9" s="37"/>
      <c r="E9" s="37"/>
      <c r="F9" s="37"/>
      <c r="G9" s="37"/>
      <c r="H9" s="38"/>
      <c r="I9" s="38"/>
      <c r="J9" s="39"/>
    </row>
    <row r="10" s="36" customFormat="true" ht="15" hidden="false" customHeight="false" outlineLevel="0" collapsed="false">
      <c r="A10" s="40" t="s">
        <v>17</v>
      </c>
      <c r="B10" s="40"/>
      <c r="C10" s="40"/>
      <c r="D10" s="41" t="s">
        <v>18</v>
      </c>
      <c r="E10" s="42"/>
      <c r="F10" s="43"/>
      <c r="G10" s="44"/>
      <c r="H10" s="45"/>
      <c r="I10" s="45"/>
      <c r="J10" s="46"/>
    </row>
    <row r="11" s="36" customFormat="true" ht="24.75" hidden="false" customHeight="true" outlineLevel="0" collapsed="false">
      <c r="A11" s="47" t="s">
        <v>19</v>
      </c>
      <c r="B11" s="48" t="s">
        <v>20</v>
      </c>
      <c r="C11" s="49" t="s">
        <v>21</v>
      </c>
      <c r="D11" s="50" t="s">
        <v>22</v>
      </c>
      <c r="E11" s="50" t="s">
        <v>23</v>
      </c>
      <c r="F11" s="51" t="s">
        <v>24</v>
      </c>
      <c r="G11" s="52" t="n">
        <v>6</v>
      </c>
      <c r="H11" s="53" t="n">
        <v>276.51</v>
      </c>
      <c r="I11" s="53" t="n">
        <f aca="false">H11*1.1</f>
        <v>304.161</v>
      </c>
      <c r="J11" s="54" t="n">
        <f aca="false">ROUND(G11*I11,2)</f>
        <v>1824.97</v>
      </c>
      <c r="K11" s="55"/>
    </row>
    <row r="12" s="36" customFormat="true" ht="17.25" hidden="false" customHeight="true" outlineLevel="0" collapsed="false">
      <c r="A12" s="47" t="s">
        <v>25</v>
      </c>
      <c r="B12" s="48" t="s">
        <v>26</v>
      </c>
      <c r="C12" s="56"/>
      <c r="D12" s="50" t="s">
        <v>27</v>
      </c>
      <c r="E12" s="50" t="s">
        <v>28</v>
      </c>
      <c r="F12" s="51" t="s">
        <v>29</v>
      </c>
      <c r="G12" s="52" t="n">
        <v>8</v>
      </c>
      <c r="H12" s="52" t="n">
        <v>1350</v>
      </c>
      <c r="I12" s="57"/>
      <c r="J12" s="54" t="n">
        <f aca="false">ROUND(G12*H12,2)</f>
        <v>10800</v>
      </c>
    </row>
    <row r="13" s="36" customFormat="true" ht="21" hidden="false" customHeight="true" outlineLevel="0" collapsed="false">
      <c r="A13" s="47" t="s">
        <v>30</v>
      </c>
      <c r="B13" s="48" t="s">
        <v>20</v>
      </c>
      <c r="C13" s="58" t="s">
        <v>31</v>
      </c>
      <c r="D13" s="50" t="s">
        <v>32</v>
      </c>
      <c r="E13" s="50" t="s">
        <v>33</v>
      </c>
      <c r="F13" s="51" t="s">
        <v>34</v>
      </c>
      <c r="G13" s="52" t="n">
        <v>5.6</v>
      </c>
      <c r="H13" s="52" t="n">
        <v>148.5</v>
      </c>
      <c r="I13" s="53" t="n">
        <f aca="false">H13*1.1</f>
        <v>163.35</v>
      </c>
      <c r="J13" s="54" t="n">
        <f aca="false">ROUND(G13*I13,2)</f>
        <v>914.76</v>
      </c>
    </row>
    <row r="14" s="36" customFormat="true" ht="19.5" hidden="false" customHeight="true" outlineLevel="0" collapsed="false">
      <c r="A14" s="47" t="s">
        <v>35</v>
      </c>
      <c r="B14" s="48" t="s">
        <v>20</v>
      </c>
      <c r="C14" s="58" t="s">
        <v>36</v>
      </c>
      <c r="D14" s="50" t="s">
        <v>37</v>
      </c>
      <c r="E14" s="50" t="s">
        <v>38</v>
      </c>
      <c r="F14" s="51" t="s">
        <v>34</v>
      </c>
      <c r="G14" s="52" t="n">
        <v>40</v>
      </c>
      <c r="H14" s="52" t="n">
        <v>12.59</v>
      </c>
      <c r="I14" s="53" t="n">
        <f aca="false">H14*1.1</f>
        <v>13.849</v>
      </c>
      <c r="J14" s="54" t="n">
        <f aca="false">ROUND(G14*I14,2)</f>
        <v>553.96</v>
      </c>
    </row>
    <row r="15" s="36" customFormat="true" ht="23.25" hidden="false" customHeight="true" outlineLevel="0" collapsed="false">
      <c r="A15" s="47" t="s">
        <v>39</v>
      </c>
      <c r="B15" s="48" t="s">
        <v>20</v>
      </c>
      <c r="C15" s="58" t="s">
        <v>40</v>
      </c>
      <c r="D15" s="50" t="s">
        <v>41</v>
      </c>
      <c r="E15" s="50" t="s">
        <v>33</v>
      </c>
      <c r="F15" s="51" t="s">
        <v>34</v>
      </c>
      <c r="G15" s="52" t="n">
        <v>5.6</v>
      </c>
      <c r="H15" s="52" t="n">
        <v>276.68</v>
      </c>
      <c r="I15" s="53" t="n">
        <f aca="false">H15*1.1</f>
        <v>304.348</v>
      </c>
      <c r="J15" s="54" t="n">
        <f aca="false">ROUND(G15*I15,2)</f>
        <v>1704.35</v>
      </c>
    </row>
    <row r="16" s="36" customFormat="true" ht="15" hidden="false" customHeight="true" outlineLevel="0" collapsed="false">
      <c r="A16" s="47"/>
      <c r="B16" s="48"/>
      <c r="C16" s="56"/>
      <c r="D16" s="59" t="s">
        <v>42</v>
      </c>
      <c r="E16" s="59"/>
      <c r="F16" s="60"/>
      <c r="G16" s="61"/>
      <c r="H16" s="61"/>
      <c r="I16" s="61"/>
      <c r="J16" s="62" t="n">
        <f aca="false">SUM(J11:J15)</f>
        <v>15798.04</v>
      </c>
    </row>
    <row r="17" s="36" customFormat="true" ht="15" hidden="false" customHeight="false" outlineLevel="0" collapsed="false">
      <c r="A17" s="63" t="s">
        <v>43</v>
      </c>
      <c r="B17" s="64"/>
      <c r="C17" s="64"/>
      <c r="D17" s="41" t="s">
        <v>44</v>
      </c>
      <c r="E17" s="41"/>
      <c r="F17" s="65"/>
      <c r="G17" s="66"/>
      <c r="H17" s="66"/>
      <c r="I17" s="66"/>
      <c r="J17" s="67"/>
    </row>
    <row r="18" s="36" customFormat="true" ht="24" hidden="false" customHeight="false" outlineLevel="0" collapsed="false">
      <c r="A18" s="47" t="s">
        <v>45</v>
      </c>
      <c r="B18" s="48" t="s">
        <v>20</v>
      </c>
      <c r="C18" s="58" t="s">
        <v>46</v>
      </c>
      <c r="D18" s="50" t="s">
        <v>47</v>
      </c>
      <c r="E18" s="50" t="s">
        <v>48</v>
      </c>
      <c r="F18" s="51" t="s">
        <v>34</v>
      </c>
      <c r="G18" s="68" t="n">
        <v>12.9</v>
      </c>
      <c r="H18" s="68" t="n">
        <v>54</v>
      </c>
      <c r="I18" s="53" t="n">
        <f aca="false">H18*1.1</f>
        <v>59.4</v>
      </c>
      <c r="J18" s="54" t="n">
        <f aca="false">ROUND(G18*I18,2)</f>
        <v>766.26</v>
      </c>
    </row>
    <row r="19" s="36" customFormat="true" ht="17.25" hidden="false" customHeight="true" outlineLevel="0" collapsed="false">
      <c r="A19" s="47" t="s">
        <v>49</v>
      </c>
      <c r="B19" s="48" t="s">
        <v>20</v>
      </c>
      <c r="C19" s="69" t="s">
        <v>50</v>
      </c>
      <c r="D19" s="70" t="s">
        <v>51</v>
      </c>
      <c r="E19" s="71" t="s">
        <v>52</v>
      </c>
      <c r="F19" s="72" t="s">
        <v>53</v>
      </c>
      <c r="G19" s="68" t="n">
        <v>60</v>
      </c>
      <c r="H19" s="68" t="n">
        <v>44.44</v>
      </c>
      <c r="I19" s="53" t="n">
        <f aca="false">H19*1.1</f>
        <v>48.884</v>
      </c>
      <c r="J19" s="54" t="n">
        <f aca="false">ROUND(G19*I19,2)</f>
        <v>2933.04</v>
      </c>
    </row>
    <row r="20" s="36" customFormat="true" ht="20.25" hidden="false" customHeight="true" outlineLevel="0" collapsed="false">
      <c r="A20" s="47" t="s">
        <v>54</v>
      </c>
      <c r="B20" s="48" t="s">
        <v>20</v>
      </c>
      <c r="C20" s="58" t="s">
        <v>55</v>
      </c>
      <c r="D20" s="70" t="s">
        <v>56</v>
      </c>
      <c r="E20" s="71" t="s">
        <v>57</v>
      </c>
      <c r="F20" s="72" t="s">
        <v>34</v>
      </c>
      <c r="G20" s="68" t="n">
        <v>2.88</v>
      </c>
      <c r="H20" s="68" t="n">
        <v>33.75</v>
      </c>
      <c r="I20" s="53" t="n">
        <f aca="false">H20*1.1</f>
        <v>37.125</v>
      </c>
      <c r="J20" s="54" t="n">
        <f aca="false">ROUND(G20*I20,2)</f>
        <v>106.92</v>
      </c>
    </row>
    <row r="21" s="36" customFormat="true" ht="17.1" hidden="false" customHeight="true" outlineLevel="0" collapsed="false">
      <c r="A21" s="47" t="s">
        <v>58</v>
      </c>
      <c r="B21" s="48" t="s">
        <v>20</v>
      </c>
      <c r="C21" s="73" t="s">
        <v>59</v>
      </c>
      <c r="D21" s="74" t="s">
        <v>60</v>
      </c>
      <c r="E21" s="71" t="s">
        <v>57</v>
      </c>
      <c r="F21" s="72" t="s">
        <v>34</v>
      </c>
      <c r="G21" s="68" t="n">
        <v>2.88</v>
      </c>
      <c r="H21" s="68" t="n">
        <v>1135.24</v>
      </c>
      <c r="I21" s="53" t="n">
        <f aca="false">H21*1.1</f>
        <v>1248.764</v>
      </c>
      <c r="J21" s="54" t="n">
        <f aca="false">ROUND(G21*I21,2)</f>
        <v>3596.44</v>
      </c>
    </row>
    <row r="22" s="36" customFormat="true" ht="17.1" hidden="false" customHeight="true" outlineLevel="0" collapsed="false">
      <c r="A22" s="47"/>
      <c r="B22" s="48"/>
      <c r="C22" s="75"/>
      <c r="D22" s="76" t="s">
        <v>61</v>
      </c>
      <c r="E22" s="77"/>
      <c r="F22" s="72"/>
      <c r="G22" s="68"/>
      <c r="H22" s="68"/>
      <c r="I22" s="68"/>
      <c r="J22" s="54" t="n">
        <f aca="false">ROUND(G22*H22,2)</f>
        <v>0</v>
      </c>
    </row>
    <row r="23" s="36" customFormat="true" ht="19.5" hidden="false" customHeight="true" outlineLevel="0" collapsed="false">
      <c r="A23" s="47" t="s">
        <v>62</v>
      </c>
      <c r="B23" s="48" t="s">
        <v>20</v>
      </c>
      <c r="C23" s="58" t="s">
        <v>63</v>
      </c>
      <c r="D23" s="70" t="s">
        <v>64</v>
      </c>
      <c r="E23" s="78" t="s">
        <v>65</v>
      </c>
      <c r="F23" s="72" t="s">
        <v>24</v>
      </c>
      <c r="G23" s="68" t="n">
        <v>180</v>
      </c>
      <c r="H23" s="68" t="n">
        <v>57.46</v>
      </c>
      <c r="I23" s="53" t="n">
        <f aca="false">H23*1.1</f>
        <v>63.206</v>
      </c>
      <c r="J23" s="54" t="n">
        <f aca="false">ROUND(G23*I23,2)</f>
        <v>11377.08</v>
      </c>
    </row>
    <row r="24" s="36" customFormat="true" ht="17.1" hidden="false" customHeight="true" outlineLevel="0" collapsed="false">
      <c r="A24" s="47" t="s">
        <v>66</v>
      </c>
      <c r="B24" s="48" t="s">
        <v>20</v>
      </c>
      <c r="C24" s="73" t="s">
        <v>67</v>
      </c>
      <c r="D24" s="70" t="s">
        <v>68</v>
      </c>
      <c r="E24" s="78" t="s">
        <v>69</v>
      </c>
      <c r="F24" s="72" t="s">
        <v>34</v>
      </c>
      <c r="G24" s="68" t="n">
        <v>6.72</v>
      </c>
      <c r="H24" s="68" t="n">
        <v>1127.34</v>
      </c>
      <c r="I24" s="53" t="n">
        <f aca="false">H24*1.1</f>
        <v>1240.074</v>
      </c>
      <c r="J24" s="54" t="n">
        <f aca="false">ROUND(G24*I24,2)</f>
        <v>8333.3</v>
      </c>
    </row>
    <row r="25" s="36" customFormat="true" ht="17.1" hidden="false" customHeight="true" outlineLevel="0" collapsed="false">
      <c r="A25" s="47"/>
      <c r="B25" s="48"/>
      <c r="C25" s="75"/>
      <c r="D25" s="79" t="s">
        <v>70</v>
      </c>
      <c r="E25" s="80"/>
      <c r="F25" s="72"/>
      <c r="G25" s="68"/>
      <c r="H25" s="68"/>
      <c r="I25" s="68"/>
      <c r="J25" s="54" t="n">
        <f aca="false">ROUND(G25*H25,2)</f>
        <v>0</v>
      </c>
    </row>
    <row r="26" s="36" customFormat="true" ht="17.1" hidden="false" customHeight="true" outlineLevel="0" collapsed="false">
      <c r="A26" s="47" t="s">
        <v>71</v>
      </c>
      <c r="B26" s="48" t="s">
        <v>20</v>
      </c>
      <c r="C26" s="58" t="s">
        <v>72</v>
      </c>
      <c r="D26" s="70" t="s">
        <v>73</v>
      </c>
      <c r="E26" s="78" t="s">
        <v>74</v>
      </c>
      <c r="F26" s="72" t="s">
        <v>24</v>
      </c>
      <c r="G26" s="68" t="n">
        <v>180</v>
      </c>
      <c r="H26" s="68" t="n">
        <v>7.49</v>
      </c>
      <c r="I26" s="53" t="n">
        <f aca="false">H26*1.1</f>
        <v>8.239</v>
      </c>
      <c r="J26" s="54" t="n">
        <f aca="false">ROUND(G26*I26,2)</f>
        <v>1483.02</v>
      </c>
    </row>
    <row r="27" s="36" customFormat="true" ht="17.1" hidden="false" customHeight="true" outlineLevel="0" collapsed="false">
      <c r="A27" s="47" t="s">
        <v>75</v>
      </c>
      <c r="B27" s="48" t="s">
        <v>20</v>
      </c>
      <c r="C27" s="58" t="s">
        <v>76</v>
      </c>
      <c r="D27" s="70" t="s">
        <v>77</v>
      </c>
      <c r="E27" s="78" t="s">
        <v>74</v>
      </c>
      <c r="F27" s="72" t="s">
        <v>24</v>
      </c>
      <c r="G27" s="68" t="n">
        <v>180</v>
      </c>
      <c r="H27" s="68" t="n">
        <v>8.68</v>
      </c>
      <c r="I27" s="53" t="n">
        <f aca="false">H27*1.1</f>
        <v>9.548</v>
      </c>
      <c r="J27" s="54" t="n">
        <f aca="false">ROUND(G27*I27,2)</f>
        <v>1718.64</v>
      </c>
    </row>
    <row r="28" s="36" customFormat="true" ht="28.5" hidden="false" customHeight="true" outlineLevel="0" collapsed="false">
      <c r="A28" s="47" t="s">
        <v>78</v>
      </c>
      <c r="B28" s="48" t="s">
        <v>20</v>
      </c>
      <c r="C28" s="69" t="s">
        <v>79</v>
      </c>
      <c r="D28" s="70" t="s">
        <v>80</v>
      </c>
      <c r="E28" s="78" t="s">
        <v>81</v>
      </c>
      <c r="F28" s="72" t="s">
        <v>24</v>
      </c>
      <c r="G28" s="68" t="n">
        <v>45</v>
      </c>
      <c r="H28" s="68" t="n">
        <v>37.08</v>
      </c>
      <c r="I28" s="53" t="n">
        <f aca="false">H28*1.1</f>
        <v>40.788</v>
      </c>
      <c r="J28" s="54" t="n">
        <f aca="false">ROUND(G28*I28,2)</f>
        <v>1835.46</v>
      </c>
    </row>
    <row r="29" s="36" customFormat="true" ht="17.1" hidden="false" customHeight="true" outlineLevel="0" collapsed="false">
      <c r="A29" s="47"/>
      <c r="B29" s="58"/>
      <c r="C29" s="75"/>
      <c r="D29" s="79" t="s">
        <v>82</v>
      </c>
      <c r="E29" s="80"/>
      <c r="F29" s="72"/>
      <c r="G29" s="68"/>
      <c r="H29" s="68"/>
      <c r="I29" s="68"/>
      <c r="J29" s="54" t="n">
        <f aca="false">ROUND(G29*H29,2)</f>
        <v>0</v>
      </c>
    </row>
    <row r="30" s="36" customFormat="true" ht="21.75" hidden="false" customHeight="true" outlineLevel="0" collapsed="false">
      <c r="A30" s="47" t="s">
        <v>83</v>
      </c>
      <c r="B30" s="48" t="s">
        <v>20</v>
      </c>
      <c r="C30" s="58" t="s">
        <v>84</v>
      </c>
      <c r="D30" s="70" t="s">
        <v>85</v>
      </c>
      <c r="E30" s="78" t="s">
        <v>86</v>
      </c>
      <c r="F30" s="72" t="s">
        <v>87</v>
      </c>
      <c r="G30" s="68" t="n">
        <v>136.5</v>
      </c>
      <c r="H30" s="68" t="n">
        <v>14.87</v>
      </c>
      <c r="I30" s="53" t="n">
        <f aca="false">H30*1.1</f>
        <v>16.357</v>
      </c>
      <c r="J30" s="54" t="n">
        <f aca="false">ROUND(G30*I30,2)</f>
        <v>2232.73</v>
      </c>
    </row>
    <row r="31" s="36" customFormat="true" ht="26.25" hidden="false" customHeight="true" outlineLevel="0" collapsed="false">
      <c r="A31" s="47" t="s">
        <v>88</v>
      </c>
      <c r="B31" s="48" t="s">
        <v>89</v>
      </c>
      <c r="C31" s="58" t="n">
        <v>94213</v>
      </c>
      <c r="D31" s="70" t="s">
        <v>90</v>
      </c>
      <c r="E31" s="78" t="s">
        <v>91</v>
      </c>
      <c r="F31" s="72" t="s">
        <v>24</v>
      </c>
      <c r="G31" s="68" t="n">
        <v>19.5</v>
      </c>
      <c r="H31" s="68" t="n">
        <v>40.49</v>
      </c>
      <c r="I31" s="53" t="n">
        <f aca="false">H31*1.1</f>
        <v>44.539</v>
      </c>
      <c r="J31" s="54" t="n">
        <f aca="false">ROUND(G31*I31,2)</f>
        <v>868.51</v>
      </c>
    </row>
    <row r="32" s="36" customFormat="true" ht="18.75" hidden="false" customHeight="true" outlineLevel="0" collapsed="false">
      <c r="A32" s="47" t="s">
        <v>92</v>
      </c>
      <c r="B32" s="48" t="s">
        <v>93</v>
      </c>
      <c r="C32" s="73" t="s">
        <v>94</v>
      </c>
      <c r="D32" s="81" t="s">
        <v>95</v>
      </c>
      <c r="E32" s="78" t="s">
        <v>96</v>
      </c>
      <c r="F32" s="72" t="s">
        <v>53</v>
      </c>
      <c r="G32" s="68" t="n">
        <v>13</v>
      </c>
      <c r="H32" s="68" t="n">
        <v>32.62</v>
      </c>
      <c r="I32" s="53"/>
      <c r="J32" s="54" t="n">
        <f aca="false">ROUND(G32*H32,2)</f>
        <v>424.06</v>
      </c>
    </row>
    <row r="33" s="36" customFormat="true" ht="17.1" hidden="false" customHeight="true" outlineLevel="0" collapsed="false">
      <c r="A33" s="47" t="s">
        <v>97</v>
      </c>
      <c r="B33" s="48" t="s">
        <v>20</v>
      </c>
      <c r="C33" s="58" t="s">
        <v>98</v>
      </c>
      <c r="D33" s="70" t="s">
        <v>99</v>
      </c>
      <c r="E33" s="78" t="s">
        <v>100</v>
      </c>
      <c r="F33" s="72" t="s">
        <v>53</v>
      </c>
      <c r="G33" s="68" t="n">
        <v>13</v>
      </c>
      <c r="H33" s="68" t="n">
        <v>62.95</v>
      </c>
      <c r="I33" s="53" t="n">
        <f aca="false">H33*1.1</f>
        <v>69.245</v>
      </c>
      <c r="J33" s="54" t="n">
        <f aca="false">ROUND(G33*I33,2)</f>
        <v>900.19</v>
      </c>
    </row>
    <row r="34" s="36" customFormat="true" ht="17.1" hidden="false" customHeight="true" outlineLevel="0" collapsed="false">
      <c r="A34" s="47" t="s">
        <v>101</v>
      </c>
      <c r="B34" s="48" t="s">
        <v>20</v>
      </c>
      <c r="C34" s="58" t="s">
        <v>98</v>
      </c>
      <c r="D34" s="70" t="s">
        <v>102</v>
      </c>
      <c r="E34" s="78" t="s">
        <v>103</v>
      </c>
      <c r="F34" s="72" t="s">
        <v>53</v>
      </c>
      <c r="G34" s="68" t="n">
        <v>19</v>
      </c>
      <c r="H34" s="68" t="n">
        <v>62.95</v>
      </c>
      <c r="I34" s="53" t="n">
        <f aca="false">H34*1.1</f>
        <v>69.245</v>
      </c>
      <c r="J34" s="54" t="n">
        <f aca="false">ROUND(G34*I34,2)</f>
        <v>1315.66</v>
      </c>
    </row>
    <row r="35" s="36" customFormat="true" ht="17.1" hidden="false" customHeight="true" outlineLevel="0" collapsed="false">
      <c r="A35" s="47" t="s">
        <v>104</v>
      </c>
      <c r="B35" s="48" t="s">
        <v>89</v>
      </c>
      <c r="C35" s="75" t="n">
        <v>83671</v>
      </c>
      <c r="D35" s="70" t="s">
        <v>105</v>
      </c>
      <c r="E35" s="78" t="s">
        <v>106</v>
      </c>
      <c r="F35" s="72" t="s">
        <v>53</v>
      </c>
      <c r="G35" s="68" t="n">
        <v>12</v>
      </c>
      <c r="H35" s="68" t="n">
        <v>58.24</v>
      </c>
      <c r="I35" s="53" t="n">
        <f aca="false">H35*1.1</f>
        <v>64.064</v>
      </c>
      <c r="J35" s="54" t="n">
        <f aca="false">ROUND(G35*I35,2)</f>
        <v>768.77</v>
      </c>
    </row>
    <row r="36" s="36" customFormat="true" ht="17.1" hidden="false" customHeight="true" outlineLevel="0" collapsed="false">
      <c r="A36" s="47"/>
      <c r="B36" s="48"/>
      <c r="C36" s="75"/>
      <c r="D36" s="76" t="s">
        <v>107</v>
      </c>
      <c r="E36" s="77"/>
      <c r="F36" s="72"/>
      <c r="G36" s="68"/>
      <c r="H36" s="68"/>
      <c r="I36" s="68"/>
      <c r="J36" s="54" t="n">
        <f aca="false">ROUND(G36*H36,2)</f>
        <v>0</v>
      </c>
    </row>
    <row r="37" s="36" customFormat="true" ht="17.1" hidden="false" customHeight="true" outlineLevel="0" collapsed="false">
      <c r="A37" s="47" t="s">
        <v>108</v>
      </c>
      <c r="B37" s="48" t="s">
        <v>20</v>
      </c>
      <c r="C37" s="58" t="s">
        <v>109</v>
      </c>
      <c r="D37" s="70" t="s">
        <v>110</v>
      </c>
      <c r="E37" s="78" t="s">
        <v>111</v>
      </c>
      <c r="F37" s="72" t="s">
        <v>24</v>
      </c>
      <c r="G37" s="68" t="n">
        <v>9.5</v>
      </c>
      <c r="H37" s="68" t="n">
        <v>463.55</v>
      </c>
      <c r="I37" s="53" t="n">
        <f aca="false">H37*1.1</f>
        <v>509.905</v>
      </c>
      <c r="J37" s="54" t="n">
        <f aca="false">ROUND(G37*I37,2)</f>
        <v>4844.1</v>
      </c>
    </row>
    <row r="38" s="36" customFormat="true" ht="17.1" hidden="false" customHeight="true" outlineLevel="0" collapsed="false">
      <c r="A38" s="47" t="s">
        <v>112</v>
      </c>
      <c r="B38" s="48" t="s">
        <v>20</v>
      </c>
      <c r="C38" s="58" t="s">
        <v>113</v>
      </c>
      <c r="D38" s="70" t="s">
        <v>114</v>
      </c>
      <c r="E38" s="78" t="s">
        <v>115</v>
      </c>
      <c r="F38" s="72" t="s">
        <v>24</v>
      </c>
      <c r="G38" s="68" t="n">
        <v>3</v>
      </c>
      <c r="H38" s="68" t="n">
        <v>653.86</v>
      </c>
      <c r="I38" s="53" t="n">
        <f aca="false">H38*1.1</f>
        <v>719.246</v>
      </c>
      <c r="J38" s="54" t="n">
        <f aca="false">ROUND(G38*I38,2)</f>
        <v>2157.74</v>
      </c>
    </row>
    <row r="39" s="36" customFormat="true" ht="17.1" hidden="false" customHeight="true" outlineLevel="0" collapsed="false">
      <c r="A39" s="47"/>
      <c r="B39" s="56"/>
      <c r="C39" s="56"/>
      <c r="D39" s="59" t="s">
        <v>116</v>
      </c>
      <c r="E39" s="78"/>
      <c r="F39" s="60"/>
      <c r="G39" s="82"/>
      <c r="H39" s="82"/>
      <c r="I39" s="53" t="n">
        <f aca="false">H39*1.1</f>
        <v>0</v>
      </c>
      <c r="J39" s="54" t="n">
        <f aca="false">ROUND(G39*H39,2)</f>
        <v>0</v>
      </c>
    </row>
    <row r="40" s="36" customFormat="true" ht="17.1" hidden="false" customHeight="true" outlineLevel="0" collapsed="false">
      <c r="A40" s="47" t="s">
        <v>117</v>
      </c>
      <c r="B40" s="48" t="s">
        <v>20</v>
      </c>
      <c r="C40" s="58" t="s">
        <v>118</v>
      </c>
      <c r="D40" s="50" t="s">
        <v>119</v>
      </c>
      <c r="E40" s="78" t="s">
        <v>120</v>
      </c>
      <c r="F40" s="51" t="s">
        <v>24</v>
      </c>
      <c r="G40" s="68" t="n">
        <v>12.5</v>
      </c>
      <c r="H40" s="68" t="n">
        <v>95.76</v>
      </c>
      <c r="I40" s="53" t="n">
        <f aca="false">H40*1.1</f>
        <v>105.336</v>
      </c>
      <c r="J40" s="54" t="n">
        <f aca="false">ROUND(G40*I40,2)</f>
        <v>1316.7</v>
      </c>
    </row>
    <row r="41" s="36" customFormat="true" ht="17.1" hidden="false" customHeight="true" outlineLevel="0" collapsed="false">
      <c r="A41" s="47"/>
      <c r="B41" s="56"/>
      <c r="C41" s="56"/>
      <c r="D41" s="59" t="s">
        <v>121</v>
      </c>
      <c r="E41" s="59"/>
      <c r="F41" s="51"/>
      <c r="G41" s="68"/>
      <c r="H41" s="68"/>
      <c r="I41" s="53" t="n">
        <f aca="false">H41*1.1</f>
        <v>0</v>
      </c>
      <c r="J41" s="54" t="n">
        <f aca="false">ROUND(G41*H41,2)</f>
        <v>0</v>
      </c>
    </row>
    <row r="42" s="36" customFormat="true" ht="17.1" hidden="false" customHeight="true" outlineLevel="0" collapsed="false">
      <c r="A42" s="47" t="s">
        <v>122</v>
      </c>
      <c r="B42" s="56" t="s">
        <v>20</v>
      </c>
      <c r="C42" s="58" t="s">
        <v>123</v>
      </c>
      <c r="D42" s="50" t="s">
        <v>124</v>
      </c>
      <c r="E42" s="78" t="s">
        <v>125</v>
      </c>
      <c r="F42" s="72" t="s">
        <v>24</v>
      </c>
      <c r="G42" s="68" t="n">
        <v>19.5</v>
      </c>
      <c r="H42" s="68" t="n">
        <v>31.22</v>
      </c>
      <c r="I42" s="53" t="n">
        <f aca="false">H42*1.1</f>
        <v>34.342</v>
      </c>
      <c r="J42" s="54" t="n">
        <f aca="false">ROUND(G42*I42,2)</f>
        <v>669.67</v>
      </c>
    </row>
    <row r="43" s="36" customFormat="true" ht="17.1" hidden="false" customHeight="true" outlineLevel="0" collapsed="false">
      <c r="A43" s="47" t="s">
        <v>126</v>
      </c>
      <c r="B43" s="56" t="s">
        <v>20</v>
      </c>
      <c r="C43" s="58" t="s">
        <v>127</v>
      </c>
      <c r="D43" s="50" t="s">
        <v>128</v>
      </c>
      <c r="E43" s="78" t="s">
        <v>129</v>
      </c>
      <c r="F43" s="51" t="s">
        <v>24</v>
      </c>
      <c r="G43" s="68" t="n">
        <v>25</v>
      </c>
      <c r="H43" s="68" t="n">
        <v>28.75</v>
      </c>
      <c r="I43" s="53" t="n">
        <f aca="false">H43*1.1</f>
        <v>31.625</v>
      </c>
      <c r="J43" s="54" t="n">
        <f aca="false">ROUND(G43*I43,2)</f>
        <v>790.63</v>
      </c>
    </row>
    <row r="44" s="36" customFormat="true" ht="17.1" hidden="false" customHeight="true" outlineLevel="0" collapsed="false">
      <c r="A44" s="47" t="s">
        <v>130</v>
      </c>
      <c r="B44" s="56" t="s">
        <v>20</v>
      </c>
      <c r="C44" s="58" t="s">
        <v>131</v>
      </c>
      <c r="D44" s="50" t="s">
        <v>132</v>
      </c>
      <c r="E44" s="78" t="s">
        <v>133</v>
      </c>
      <c r="F44" s="72" t="s">
        <v>24</v>
      </c>
      <c r="G44" s="68" t="n">
        <v>135</v>
      </c>
      <c r="H44" s="68" t="n">
        <v>19.71</v>
      </c>
      <c r="I44" s="53" t="n">
        <f aca="false">H44*1.1</f>
        <v>21.681</v>
      </c>
      <c r="J44" s="54" t="n">
        <f aca="false">ROUND(G44*I44,2)</f>
        <v>2926.94</v>
      </c>
    </row>
    <row r="45" s="36" customFormat="true" ht="17.1" hidden="false" customHeight="true" outlineLevel="0" collapsed="false">
      <c r="A45" s="47"/>
      <c r="B45" s="56"/>
      <c r="C45" s="58"/>
      <c r="D45" s="59" t="s">
        <v>134</v>
      </c>
      <c r="E45" s="78"/>
      <c r="F45" s="72"/>
      <c r="G45" s="68"/>
      <c r="H45" s="68"/>
      <c r="I45" s="53" t="n">
        <f aca="false">H45*1.1</f>
        <v>0</v>
      </c>
      <c r="J45" s="54"/>
    </row>
    <row r="46" s="36" customFormat="true" ht="21" hidden="false" customHeight="true" outlineLevel="0" collapsed="false">
      <c r="A46" s="47" t="s">
        <v>135</v>
      </c>
      <c r="B46" s="83" t="s">
        <v>136</v>
      </c>
      <c r="C46" s="58" t="s">
        <v>137</v>
      </c>
      <c r="D46" s="50" t="s">
        <v>138</v>
      </c>
      <c r="E46" s="78" t="s">
        <v>139</v>
      </c>
      <c r="F46" s="72" t="s">
        <v>140</v>
      </c>
      <c r="G46" s="68" t="n">
        <v>2</v>
      </c>
      <c r="H46" s="84" t="n">
        <v>1074.79</v>
      </c>
      <c r="I46" s="53" t="n">
        <f aca="false">H46*1.1</f>
        <v>1182.269</v>
      </c>
      <c r="J46" s="54" t="n">
        <f aca="false">ROUND(G46*I46,2)</f>
        <v>2364.54</v>
      </c>
    </row>
    <row r="47" s="36" customFormat="true" ht="17.1" hidden="false" customHeight="true" outlineLevel="0" collapsed="false">
      <c r="A47" s="47"/>
      <c r="B47" s="56"/>
      <c r="C47" s="56"/>
      <c r="D47" s="59" t="s">
        <v>141</v>
      </c>
      <c r="E47" s="50"/>
      <c r="F47" s="51"/>
      <c r="G47" s="68"/>
      <c r="H47" s="68"/>
      <c r="I47" s="54" t="n">
        <f aca="false">ROUND(G47*H47,2)</f>
        <v>0</v>
      </c>
      <c r="J47" s="85"/>
    </row>
    <row r="48" s="36" customFormat="true" ht="17.1" hidden="false" customHeight="true" outlineLevel="0" collapsed="false">
      <c r="A48" s="47" t="s">
        <v>142</v>
      </c>
      <c r="B48" s="56" t="s">
        <v>20</v>
      </c>
      <c r="C48" s="58" t="s">
        <v>131</v>
      </c>
      <c r="D48" s="50" t="s">
        <v>143</v>
      </c>
      <c r="E48" s="50" t="s">
        <v>144</v>
      </c>
      <c r="F48" s="51" t="s">
        <v>24</v>
      </c>
      <c r="G48" s="68" t="n">
        <v>48</v>
      </c>
      <c r="H48" s="68" t="n">
        <v>19.71</v>
      </c>
      <c r="I48" s="53" t="n">
        <f aca="false">H48*1.1</f>
        <v>21.681</v>
      </c>
      <c r="J48" s="54" t="n">
        <f aca="false">ROUND(G48*I48,2)</f>
        <v>1040.69</v>
      </c>
    </row>
    <row r="49" s="36" customFormat="true" ht="17.1" hidden="false" customHeight="true" outlineLevel="0" collapsed="false">
      <c r="A49" s="47"/>
      <c r="B49" s="56"/>
      <c r="C49" s="56"/>
      <c r="D49" s="59" t="s">
        <v>145</v>
      </c>
      <c r="E49" s="50"/>
      <c r="F49" s="51"/>
      <c r="G49" s="68"/>
      <c r="H49" s="68"/>
      <c r="I49" s="54" t="n">
        <f aca="false">ROUND(G49*H49,2)</f>
        <v>0</v>
      </c>
      <c r="J49" s="85"/>
    </row>
    <row r="50" s="36" customFormat="true" ht="39" hidden="false" customHeight="true" outlineLevel="0" collapsed="false">
      <c r="A50" s="47" t="s">
        <v>146</v>
      </c>
      <c r="B50" s="48" t="s">
        <v>89</v>
      </c>
      <c r="C50" s="56" t="s">
        <v>147</v>
      </c>
      <c r="D50" s="50" t="s">
        <v>148</v>
      </c>
      <c r="E50" s="50" t="s">
        <v>149</v>
      </c>
      <c r="F50" s="51" t="s">
        <v>29</v>
      </c>
      <c r="G50" s="68" t="n">
        <v>2</v>
      </c>
      <c r="H50" s="68" t="n">
        <v>113.7</v>
      </c>
      <c r="I50" s="53" t="n">
        <f aca="false">H50*1.1</f>
        <v>125.07</v>
      </c>
      <c r="J50" s="54" t="n">
        <f aca="false">ROUND(G50*I50,2)</f>
        <v>250.14</v>
      </c>
    </row>
    <row r="51" s="36" customFormat="true" ht="29.25" hidden="false" customHeight="true" outlineLevel="0" collapsed="false">
      <c r="A51" s="47" t="s">
        <v>150</v>
      </c>
      <c r="B51" s="56" t="s">
        <v>20</v>
      </c>
      <c r="C51" s="58" t="s">
        <v>151</v>
      </c>
      <c r="D51" s="50" t="s">
        <v>152</v>
      </c>
      <c r="E51" s="50" t="s">
        <v>139</v>
      </c>
      <c r="F51" s="51" t="s">
        <v>140</v>
      </c>
      <c r="G51" s="68" t="n">
        <v>2</v>
      </c>
      <c r="H51" s="68" t="n">
        <v>919.09</v>
      </c>
      <c r="I51" s="53" t="n">
        <f aca="false">H51*1.1</f>
        <v>1010.999</v>
      </c>
      <c r="J51" s="54" t="n">
        <f aca="false">ROUND(G51*I51,2)</f>
        <v>2022</v>
      </c>
    </row>
    <row r="52" s="36" customFormat="true" ht="23.25" hidden="false" customHeight="true" outlineLevel="0" collapsed="false">
      <c r="A52" s="47" t="s">
        <v>153</v>
      </c>
      <c r="B52" s="56" t="s">
        <v>20</v>
      </c>
      <c r="C52" s="58" t="s">
        <v>154</v>
      </c>
      <c r="D52" s="86" t="s">
        <v>155</v>
      </c>
      <c r="E52" s="50" t="s">
        <v>156</v>
      </c>
      <c r="F52" s="51" t="s">
        <v>140</v>
      </c>
      <c r="G52" s="68" t="n">
        <v>4</v>
      </c>
      <c r="H52" s="68" t="n">
        <v>82.42</v>
      </c>
      <c r="I52" s="53" t="n">
        <f aca="false">H52*1.1</f>
        <v>90.662</v>
      </c>
      <c r="J52" s="54" t="n">
        <f aca="false">ROUND(G52*I52,2)</f>
        <v>362.65</v>
      </c>
    </row>
    <row r="53" s="36" customFormat="true" ht="24" hidden="false" customHeight="true" outlineLevel="0" collapsed="false">
      <c r="A53" s="47" t="s">
        <v>157</v>
      </c>
      <c r="B53" s="48" t="s">
        <v>89</v>
      </c>
      <c r="C53" s="56" t="s">
        <v>158</v>
      </c>
      <c r="D53" s="50" t="s">
        <v>159</v>
      </c>
      <c r="E53" s="50" t="s">
        <v>139</v>
      </c>
      <c r="F53" s="51" t="s">
        <v>140</v>
      </c>
      <c r="G53" s="68" t="n">
        <v>4</v>
      </c>
      <c r="H53" s="68" t="n">
        <v>270.54</v>
      </c>
      <c r="I53" s="53" t="n">
        <f aca="false">H53*1.1</f>
        <v>297.594</v>
      </c>
      <c r="J53" s="54" t="n">
        <f aca="false">ROUND(G53*I53,2)</f>
        <v>1190.38</v>
      </c>
    </row>
    <row r="54" s="36" customFormat="true" ht="17.1" hidden="false" customHeight="true" outlineLevel="0" collapsed="false">
      <c r="A54" s="47"/>
      <c r="B54" s="56"/>
      <c r="C54" s="56"/>
      <c r="D54" s="59" t="s">
        <v>160</v>
      </c>
      <c r="E54" s="59"/>
      <c r="F54" s="51"/>
      <c r="G54" s="68"/>
      <c r="H54" s="68"/>
      <c r="I54" s="82"/>
      <c r="J54" s="85"/>
    </row>
    <row r="55" s="36" customFormat="true" ht="17.1" hidden="false" customHeight="true" outlineLevel="0" collapsed="false">
      <c r="A55" s="47" t="s">
        <v>161</v>
      </c>
      <c r="B55" s="48" t="s">
        <v>20</v>
      </c>
      <c r="C55" s="58" t="s">
        <v>162</v>
      </c>
      <c r="D55" s="86" t="s">
        <v>163</v>
      </c>
      <c r="E55" s="50" t="s">
        <v>164</v>
      </c>
      <c r="F55" s="51" t="s">
        <v>24</v>
      </c>
      <c r="G55" s="68" t="n">
        <v>31</v>
      </c>
      <c r="H55" s="68" t="n">
        <v>43.08</v>
      </c>
      <c r="I55" s="53" t="n">
        <f aca="false">H55*1.1</f>
        <v>47.388</v>
      </c>
      <c r="J55" s="54" t="n">
        <f aca="false">ROUND(G55*I55,2)</f>
        <v>1469.03</v>
      </c>
    </row>
    <row r="56" s="36" customFormat="true" ht="17.1" hidden="false" customHeight="true" outlineLevel="0" collapsed="false">
      <c r="A56" s="47" t="s">
        <v>165</v>
      </c>
      <c r="B56" s="48" t="s">
        <v>20</v>
      </c>
      <c r="C56" s="58" t="s">
        <v>72</v>
      </c>
      <c r="D56" s="50" t="s">
        <v>166</v>
      </c>
      <c r="E56" s="50" t="s">
        <v>167</v>
      </c>
      <c r="F56" s="51" t="s">
        <v>24</v>
      </c>
      <c r="G56" s="68" t="n">
        <v>62</v>
      </c>
      <c r="H56" s="68" t="n">
        <v>7.49</v>
      </c>
      <c r="I56" s="53" t="n">
        <f aca="false">H56*1.1</f>
        <v>8.239</v>
      </c>
      <c r="J56" s="54" t="n">
        <f aca="false">ROUND(G56*I56,2)</f>
        <v>510.82</v>
      </c>
    </row>
    <row r="57" s="36" customFormat="true" ht="17.1" hidden="false" customHeight="true" outlineLevel="0" collapsed="false">
      <c r="A57" s="47" t="s">
        <v>168</v>
      </c>
      <c r="B57" s="48" t="s">
        <v>20</v>
      </c>
      <c r="C57" s="58" t="s">
        <v>76</v>
      </c>
      <c r="D57" s="50" t="s">
        <v>169</v>
      </c>
      <c r="E57" s="50" t="s">
        <v>167</v>
      </c>
      <c r="F57" s="51" t="s">
        <v>24</v>
      </c>
      <c r="G57" s="68" t="n">
        <v>62</v>
      </c>
      <c r="H57" s="68" t="n">
        <v>8.68</v>
      </c>
      <c r="I57" s="53" t="n">
        <f aca="false">H57*1.1</f>
        <v>9.548</v>
      </c>
      <c r="J57" s="54" t="n">
        <f aca="false">ROUND(G57*I57,2)</f>
        <v>591.98</v>
      </c>
    </row>
    <row r="58" s="36" customFormat="true" ht="17.1" hidden="false" customHeight="true" outlineLevel="0" collapsed="false">
      <c r="A58" s="47" t="s">
        <v>170</v>
      </c>
      <c r="B58" s="56" t="s">
        <v>20</v>
      </c>
      <c r="C58" s="58" t="s">
        <v>131</v>
      </c>
      <c r="D58" s="50" t="s">
        <v>171</v>
      </c>
      <c r="E58" s="50" t="s">
        <v>164</v>
      </c>
      <c r="F58" s="51" t="s">
        <v>24</v>
      </c>
      <c r="G58" s="68" t="n">
        <v>31</v>
      </c>
      <c r="H58" s="68" t="n">
        <v>19.71</v>
      </c>
      <c r="I58" s="53" t="n">
        <f aca="false">H58*1.1</f>
        <v>21.681</v>
      </c>
      <c r="J58" s="54" t="n">
        <f aca="false">ROUND(G58*I58,2)</f>
        <v>672.11</v>
      </c>
    </row>
    <row r="59" s="36" customFormat="true" ht="17.1" hidden="false" customHeight="true" outlineLevel="0" collapsed="false">
      <c r="A59" s="47"/>
      <c r="B59" s="56"/>
      <c r="C59" s="58"/>
      <c r="D59" s="59" t="s">
        <v>172</v>
      </c>
      <c r="E59" s="50"/>
      <c r="F59" s="51"/>
      <c r="G59" s="68"/>
      <c r="H59" s="68"/>
      <c r="I59" s="53"/>
      <c r="J59" s="54"/>
    </row>
    <row r="60" s="36" customFormat="true" ht="27" hidden="false" customHeight="true" outlineLevel="0" collapsed="false">
      <c r="A60" s="87" t="s">
        <v>173</v>
      </c>
      <c r="B60" s="48" t="s">
        <v>89</v>
      </c>
      <c r="C60" s="56" t="s">
        <v>174</v>
      </c>
      <c r="D60" s="50" t="s">
        <v>175</v>
      </c>
      <c r="E60" s="50" t="s">
        <v>176</v>
      </c>
      <c r="F60" s="51" t="s">
        <v>24</v>
      </c>
      <c r="G60" s="68" t="n">
        <v>581</v>
      </c>
      <c r="H60" s="68" t="n">
        <v>2.78</v>
      </c>
      <c r="I60" s="53" t="n">
        <f aca="false">H60*1.1</f>
        <v>3.058</v>
      </c>
      <c r="J60" s="54" t="n">
        <f aca="false">ROUND(G60*I60,2)</f>
        <v>1776.7</v>
      </c>
    </row>
    <row r="61" s="36" customFormat="true" ht="18" hidden="false" customHeight="true" outlineLevel="0" collapsed="false">
      <c r="A61" s="47" t="s">
        <v>177</v>
      </c>
      <c r="B61" s="48" t="s">
        <v>20</v>
      </c>
      <c r="C61" s="58" t="s">
        <v>36</v>
      </c>
      <c r="D61" s="50" t="s">
        <v>37</v>
      </c>
      <c r="E61" s="50" t="s">
        <v>178</v>
      </c>
      <c r="F61" s="51" t="s">
        <v>34</v>
      </c>
      <c r="G61" s="68" t="n">
        <v>290.5</v>
      </c>
      <c r="H61" s="68" t="n">
        <v>12.59</v>
      </c>
      <c r="I61" s="53" t="n">
        <f aca="false">H61*1.1</f>
        <v>13.849</v>
      </c>
      <c r="J61" s="54" t="n">
        <f aca="false">ROUND(G61*I61,2)</f>
        <v>4023.13</v>
      </c>
    </row>
    <row r="62" s="36" customFormat="true" ht="17.1" hidden="false" customHeight="true" outlineLevel="0" collapsed="false">
      <c r="A62" s="47"/>
      <c r="B62" s="56"/>
      <c r="C62" s="56"/>
      <c r="D62" s="59" t="s">
        <v>42</v>
      </c>
      <c r="E62" s="78"/>
      <c r="F62" s="72"/>
      <c r="G62" s="68"/>
      <c r="H62" s="82"/>
      <c r="I62" s="82"/>
      <c r="J62" s="62" t="n">
        <f aca="false">SUM(J18:J61)</f>
        <v>67640.03</v>
      </c>
    </row>
    <row r="63" s="36" customFormat="true" ht="17.1" hidden="false" customHeight="true" outlineLevel="0" collapsed="false">
      <c r="A63" s="63" t="s">
        <v>179</v>
      </c>
      <c r="B63" s="64"/>
      <c r="C63" s="64"/>
      <c r="D63" s="41" t="s">
        <v>180</v>
      </c>
      <c r="E63" s="41"/>
      <c r="F63" s="65"/>
      <c r="G63" s="66"/>
      <c r="H63" s="66"/>
      <c r="I63" s="66"/>
      <c r="J63" s="67"/>
    </row>
    <row r="64" s="36" customFormat="true" ht="17.1" hidden="false" customHeight="true" outlineLevel="0" collapsed="false">
      <c r="A64" s="47"/>
      <c r="B64" s="56"/>
      <c r="C64" s="56"/>
      <c r="D64" s="59" t="s">
        <v>181</v>
      </c>
      <c r="E64" s="59"/>
      <c r="F64" s="60"/>
      <c r="G64" s="82"/>
      <c r="H64" s="82"/>
      <c r="I64" s="82"/>
      <c r="J64" s="54" t="n">
        <f aca="false">ROUND(G64*H64,2)</f>
        <v>0</v>
      </c>
    </row>
    <row r="65" s="36" customFormat="true" ht="17.1" hidden="true" customHeight="true" outlineLevel="0" collapsed="false">
      <c r="A65" s="47"/>
      <c r="B65" s="56"/>
      <c r="C65" s="56"/>
      <c r="D65" s="59" t="s">
        <v>182</v>
      </c>
      <c r="E65" s="59"/>
      <c r="F65" s="60"/>
      <c r="G65" s="82"/>
      <c r="H65" s="82"/>
      <c r="I65" s="82"/>
      <c r="J65" s="54" t="n">
        <f aca="false">ROUND(G65*H65,2)</f>
        <v>0</v>
      </c>
    </row>
    <row r="66" s="36" customFormat="true" ht="17.1" hidden="false" customHeight="true" outlineLevel="0" collapsed="false">
      <c r="A66" s="47" t="s">
        <v>183</v>
      </c>
      <c r="B66" s="56" t="s">
        <v>20</v>
      </c>
      <c r="C66" s="58" t="s">
        <v>184</v>
      </c>
      <c r="D66" s="50" t="s">
        <v>185</v>
      </c>
      <c r="E66" s="50" t="s">
        <v>186</v>
      </c>
      <c r="F66" s="51" t="s">
        <v>24</v>
      </c>
      <c r="G66" s="68" t="n">
        <v>216</v>
      </c>
      <c r="H66" s="68" t="n">
        <v>5.4</v>
      </c>
      <c r="I66" s="53" t="n">
        <f aca="false">H66*1.1</f>
        <v>5.94</v>
      </c>
      <c r="J66" s="54" t="n">
        <f aca="false">ROUND(G66*I66,2)</f>
        <v>1283.04</v>
      </c>
    </row>
    <row r="67" s="36" customFormat="true" ht="17.1" hidden="false" customHeight="true" outlineLevel="0" collapsed="false">
      <c r="A67" s="47" t="s">
        <v>187</v>
      </c>
      <c r="B67" s="48" t="s">
        <v>20</v>
      </c>
      <c r="C67" s="73" t="s">
        <v>67</v>
      </c>
      <c r="D67" s="50" t="s">
        <v>188</v>
      </c>
      <c r="E67" s="50" t="s">
        <v>189</v>
      </c>
      <c r="F67" s="51" t="s">
        <v>34</v>
      </c>
      <c r="G67" s="68" t="n">
        <v>1.44</v>
      </c>
      <c r="H67" s="68" t="n">
        <v>1127.34</v>
      </c>
      <c r="I67" s="53" t="n">
        <f aca="false">H67*1.1</f>
        <v>1240.074</v>
      </c>
      <c r="J67" s="54" t="n">
        <f aca="false">ROUND(G67*I67,2)</f>
        <v>1785.71</v>
      </c>
    </row>
    <row r="68" s="36" customFormat="true" ht="40.5" hidden="false" customHeight="true" outlineLevel="0" collapsed="false">
      <c r="A68" s="47" t="s">
        <v>190</v>
      </c>
      <c r="B68" s="56" t="s">
        <v>89</v>
      </c>
      <c r="C68" s="58" t="s">
        <v>191</v>
      </c>
      <c r="D68" s="50" t="s">
        <v>192</v>
      </c>
      <c r="E68" s="50" t="s">
        <v>193</v>
      </c>
      <c r="F68" s="51" t="s">
        <v>24</v>
      </c>
      <c r="G68" s="68" t="n">
        <v>259</v>
      </c>
      <c r="H68" s="68" t="n">
        <v>70.94</v>
      </c>
      <c r="I68" s="53" t="n">
        <f aca="false">H68*1.1</f>
        <v>78.034</v>
      </c>
      <c r="J68" s="54" t="n">
        <f aca="false">ROUND(G68*I68,2)</f>
        <v>20210.81</v>
      </c>
    </row>
    <row r="69" s="36" customFormat="true" ht="17.1" hidden="false" customHeight="true" outlineLevel="0" collapsed="false">
      <c r="A69" s="47"/>
      <c r="B69" s="56"/>
      <c r="C69" s="56"/>
      <c r="D69" s="59" t="s">
        <v>194</v>
      </c>
      <c r="E69" s="50"/>
      <c r="F69" s="51"/>
      <c r="G69" s="68"/>
      <c r="H69" s="68"/>
      <c r="I69" s="53" t="n">
        <f aca="false">H69*1.1</f>
        <v>0</v>
      </c>
      <c r="J69" s="54" t="n">
        <f aca="false">ROUND(G69*H69,2)</f>
        <v>0</v>
      </c>
    </row>
    <row r="70" s="36" customFormat="true" ht="17.1" hidden="false" customHeight="true" outlineLevel="0" collapsed="false">
      <c r="A70" s="47" t="s">
        <v>195</v>
      </c>
      <c r="B70" s="48" t="s">
        <v>20</v>
      </c>
      <c r="C70" s="58" t="s">
        <v>63</v>
      </c>
      <c r="D70" s="70" t="s">
        <v>64</v>
      </c>
      <c r="E70" s="50" t="s">
        <v>196</v>
      </c>
      <c r="F70" s="51" t="s">
        <v>24</v>
      </c>
      <c r="G70" s="68" t="n">
        <v>108</v>
      </c>
      <c r="H70" s="68" t="n">
        <v>57.46</v>
      </c>
      <c r="I70" s="53" t="n">
        <f aca="false">H70*1.1</f>
        <v>63.206</v>
      </c>
      <c r="J70" s="54" t="n">
        <f aca="false">ROUND(G70*I70,2)</f>
        <v>6826.25</v>
      </c>
    </row>
    <row r="71" s="36" customFormat="true" ht="18" hidden="false" customHeight="true" outlineLevel="0" collapsed="false">
      <c r="A71" s="47" t="s">
        <v>197</v>
      </c>
      <c r="B71" s="48" t="s">
        <v>20</v>
      </c>
      <c r="C71" s="73" t="s">
        <v>67</v>
      </c>
      <c r="D71" s="50" t="s">
        <v>198</v>
      </c>
      <c r="E71" s="50" t="s">
        <v>199</v>
      </c>
      <c r="F71" s="51" t="s">
        <v>34</v>
      </c>
      <c r="G71" s="68" t="n">
        <v>1.42</v>
      </c>
      <c r="H71" s="68" t="n">
        <v>1127.34</v>
      </c>
      <c r="I71" s="53" t="n">
        <f aca="false">H71*1.1</f>
        <v>1240.074</v>
      </c>
      <c r="J71" s="54" t="n">
        <f aca="false">ROUND(G71*I71,2)</f>
        <v>1760.91</v>
      </c>
    </row>
    <row r="72" s="36" customFormat="true" ht="37.5" hidden="false" customHeight="true" outlineLevel="0" collapsed="false">
      <c r="A72" s="47" t="s">
        <v>200</v>
      </c>
      <c r="B72" s="56" t="s">
        <v>89</v>
      </c>
      <c r="C72" s="58" t="s">
        <v>201</v>
      </c>
      <c r="D72" s="50" t="s">
        <v>202</v>
      </c>
      <c r="E72" s="50" t="s">
        <v>203</v>
      </c>
      <c r="F72" s="51" t="s">
        <v>24</v>
      </c>
      <c r="G72" s="68" t="n">
        <v>54</v>
      </c>
      <c r="H72" s="68" t="n">
        <v>64.36</v>
      </c>
      <c r="I72" s="53" t="n">
        <f aca="false">H72*1.1</f>
        <v>70.796</v>
      </c>
      <c r="J72" s="54" t="n">
        <f aca="false">ROUND(G72*I72,2)</f>
        <v>3822.98</v>
      </c>
    </row>
    <row r="73" s="36" customFormat="true" ht="17.1" hidden="false" customHeight="true" outlineLevel="0" collapsed="false">
      <c r="A73" s="47"/>
      <c r="B73" s="56"/>
      <c r="C73" s="56"/>
      <c r="D73" s="59" t="s">
        <v>204</v>
      </c>
      <c r="E73" s="50"/>
      <c r="F73" s="51"/>
      <c r="G73" s="68"/>
      <c r="H73" s="68"/>
      <c r="I73" s="53" t="n">
        <f aca="false">H73*1.1</f>
        <v>0</v>
      </c>
      <c r="J73" s="54" t="n">
        <f aca="false">ROUND(G73*H73,2)</f>
        <v>0</v>
      </c>
    </row>
    <row r="74" s="36" customFormat="true" ht="17.1" hidden="false" customHeight="true" outlineLevel="0" collapsed="false">
      <c r="A74" s="47" t="s">
        <v>205</v>
      </c>
      <c r="B74" s="48" t="s">
        <v>20</v>
      </c>
      <c r="C74" s="58" t="s">
        <v>84</v>
      </c>
      <c r="D74" s="70" t="s">
        <v>85</v>
      </c>
      <c r="E74" s="50" t="s">
        <v>206</v>
      </c>
      <c r="F74" s="51" t="s">
        <v>24</v>
      </c>
      <c r="G74" s="68" t="n">
        <v>65</v>
      </c>
      <c r="H74" s="68" t="n">
        <v>14.87</v>
      </c>
      <c r="I74" s="53" t="n">
        <f aca="false">H74*1.1</f>
        <v>16.357</v>
      </c>
      <c r="J74" s="54" t="n">
        <f aca="false">ROUND(G74*I74,2)</f>
        <v>1063.21</v>
      </c>
    </row>
    <row r="75" s="36" customFormat="true" ht="27" hidden="false" customHeight="true" outlineLevel="0" collapsed="false">
      <c r="A75" s="47" t="s">
        <v>207</v>
      </c>
      <c r="B75" s="56" t="s">
        <v>89</v>
      </c>
      <c r="C75" s="56" t="s">
        <v>208</v>
      </c>
      <c r="D75" s="50" t="s">
        <v>209</v>
      </c>
      <c r="E75" s="50" t="s">
        <v>206</v>
      </c>
      <c r="F75" s="51" t="s">
        <v>24</v>
      </c>
      <c r="G75" s="68" t="n">
        <v>65</v>
      </c>
      <c r="H75" s="68" t="n">
        <v>33.13</v>
      </c>
      <c r="I75" s="53" t="n">
        <f aca="false">H75*1.1</f>
        <v>36.443</v>
      </c>
      <c r="J75" s="54" t="n">
        <f aca="false">ROUND(G75*I75,2)</f>
        <v>2368.8</v>
      </c>
    </row>
    <row r="76" s="36" customFormat="true" ht="17.1" hidden="false" customHeight="true" outlineLevel="0" collapsed="false">
      <c r="A76" s="47"/>
      <c r="B76" s="56"/>
      <c r="C76" s="56"/>
      <c r="D76" s="59" t="s">
        <v>70</v>
      </c>
      <c r="E76" s="50"/>
      <c r="F76" s="51"/>
      <c r="G76" s="68"/>
      <c r="H76" s="68"/>
      <c r="I76" s="53" t="n">
        <f aca="false">H76*1.1</f>
        <v>0</v>
      </c>
      <c r="J76" s="54" t="n">
        <f aca="false">ROUND(G76*H76,2)</f>
        <v>0</v>
      </c>
    </row>
    <row r="77" s="36" customFormat="true" ht="17.1" hidden="false" customHeight="true" outlineLevel="0" collapsed="false">
      <c r="A77" s="47" t="s">
        <v>210</v>
      </c>
      <c r="B77" s="48" t="s">
        <v>20</v>
      </c>
      <c r="C77" s="58" t="s">
        <v>72</v>
      </c>
      <c r="D77" s="50" t="s">
        <v>166</v>
      </c>
      <c r="E77" s="50" t="s">
        <v>211</v>
      </c>
      <c r="F77" s="51" t="s">
        <v>24</v>
      </c>
      <c r="G77" s="68" t="n">
        <v>216</v>
      </c>
      <c r="H77" s="68" t="n">
        <v>7.49</v>
      </c>
      <c r="I77" s="53" t="n">
        <f aca="false">H77*1.1</f>
        <v>8.239</v>
      </c>
      <c r="J77" s="54" t="n">
        <f aca="false">ROUND(G77*I77,2)</f>
        <v>1779.62</v>
      </c>
    </row>
    <row r="78" s="36" customFormat="true" ht="17.1" hidden="false" customHeight="true" outlineLevel="0" collapsed="false">
      <c r="A78" s="47" t="s">
        <v>212</v>
      </c>
      <c r="B78" s="48" t="s">
        <v>20</v>
      </c>
      <c r="C78" s="58" t="s">
        <v>76</v>
      </c>
      <c r="D78" s="50" t="s">
        <v>169</v>
      </c>
      <c r="E78" s="50" t="s">
        <v>211</v>
      </c>
      <c r="F78" s="51" t="s">
        <v>24</v>
      </c>
      <c r="G78" s="68" t="n">
        <v>216</v>
      </c>
      <c r="H78" s="68" t="n">
        <v>8.68</v>
      </c>
      <c r="I78" s="53" t="n">
        <f aca="false">H78*1.1</f>
        <v>9.548</v>
      </c>
      <c r="J78" s="54" t="n">
        <f aca="false">ROUND(G78*I78,2)</f>
        <v>2062.37</v>
      </c>
    </row>
    <row r="79" s="36" customFormat="true" ht="17.1" hidden="false" customHeight="true" outlineLevel="0" collapsed="false">
      <c r="A79" s="47" t="s">
        <v>213</v>
      </c>
      <c r="B79" s="48" t="s">
        <v>20</v>
      </c>
      <c r="C79" s="58" t="s">
        <v>72</v>
      </c>
      <c r="D79" s="50" t="s">
        <v>214</v>
      </c>
      <c r="E79" s="50" t="s">
        <v>203</v>
      </c>
      <c r="F79" s="51" t="s">
        <v>24</v>
      </c>
      <c r="G79" s="68" t="n">
        <v>54</v>
      </c>
      <c r="H79" s="68" t="n">
        <v>7.49</v>
      </c>
      <c r="I79" s="53" t="n">
        <f aca="false">H79*1.1</f>
        <v>8.239</v>
      </c>
      <c r="J79" s="54" t="n">
        <f aca="false">ROUND(G79*I79,2)</f>
        <v>444.91</v>
      </c>
    </row>
    <row r="80" s="36" customFormat="true" ht="17.1" hidden="false" customHeight="true" outlineLevel="0" collapsed="false">
      <c r="A80" s="47" t="s">
        <v>215</v>
      </c>
      <c r="B80" s="48" t="s">
        <v>20</v>
      </c>
      <c r="C80" s="58" t="s">
        <v>76</v>
      </c>
      <c r="D80" s="50" t="s">
        <v>216</v>
      </c>
      <c r="E80" s="50" t="s">
        <v>203</v>
      </c>
      <c r="F80" s="51" t="s">
        <v>24</v>
      </c>
      <c r="G80" s="68" t="n">
        <v>54</v>
      </c>
      <c r="H80" s="68" t="n">
        <v>8.68</v>
      </c>
      <c r="I80" s="53" t="n">
        <f aca="false">H80*1.1</f>
        <v>9.548</v>
      </c>
      <c r="J80" s="54" t="n">
        <f aca="false">ROUND(G80*I80,2)</f>
        <v>515.59</v>
      </c>
    </row>
    <row r="81" s="36" customFormat="true" ht="17.1" hidden="false" customHeight="true" outlineLevel="0" collapsed="false">
      <c r="A81" s="47"/>
      <c r="B81" s="56"/>
      <c r="C81" s="56"/>
      <c r="D81" s="59" t="s">
        <v>217</v>
      </c>
      <c r="E81" s="50"/>
      <c r="F81" s="51"/>
      <c r="G81" s="68"/>
      <c r="H81" s="68"/>
      <c r="I81" s="53" t="n">
        <f aca="false">H81*1.1</f>
        <v>0</v>
      </c>
      <c r="J81" s="54" t="n">
        <f aca="false">ROUND(G81*H81,2)</f>
        <v>0</v>
      </c>
    </row>
    <row r="82" s="36" customFormat="true" ht="17.1" hidden="false" customHeight="true" outlineLevel="0" collapsed="false">
      <c r="A82" s="47" t="s">
        <v>218</v>
      </c>
      <c r="B82" s="48" t="s">
        <v>20</v>
      </c>
      <c r="C82" s="56" t="s">
        <v>219</v>
      </c>
      <c r="D82" s="50" t="s">
        <v>220</v>
      </c>
      <c r="E82" s="50" t="s">
        <v>221</v>
      </c>
      <c r="F82" s="51" t="s">
        <v>24</v>
      </c>
      <c r="G82" s="68" t="n">
        <v>4.8</v>
      </c>
      <c r="H82" s="68" t="n">
        <v>555.64</v>
      </c>
      <c r="I82" s="53" t="n">
        <f aca="false">H82*1.1</f>
        <v>611.204</v>
      </c>
      <c r="J82" s="54" t="n">
        <f aca="false">ROUND(G82*I82,2)</f>
        <v>2933.78</v>
      </c>
    </row>
    <row r="83" s="36" customFormat="true" ht="26.25" hidden="false" customHeight="true" outlineLevel="0" collapsed="false">
      <c r="A83" s="47" t="s">
        <v>222</v>
      </c>
      <c r="B83" s="48" t="s">
        <v>20</v>
      </c>
      <c r="C83" s="56" t="s">
        <v>223</v>
      </c>
      <c r="D83" s="50" t="s">
        <v>224</v>
      </c>
      <c r="E83" s="50" t="s">
        <v>225</v>
      </c>
      <c r="F83" s="51" t="s">
        <v>24</v>
      </c>
      <c r="G83" s="68" t="n">
        <v>11.52</v>
      </c>
      <c r="H83" s="68" t="n">
        <v>331.5</v>
      </c>
      <c r="I83" s="53" t="n">
        <f aca="false">H83*1.1</f>
        <v>364.65</v>
      </c>
      <c r="J83" s="54" t="n">
        <f aca="false">ROUND(G83*I83,2)</f>
        <v>4200.77</v>
      </c>
    </row>
    <row r="84" s="36" customFormat="true" ht="27" hidden="false" customHeight="true" outlineLevel="0" collapsed="false">
      <c r="A84" s="47" t="s">
        <v>226</v>
      </c>
      <c r="B84" s="48" t="s">
        <v>20</v>
      </c>
      <c r="C84" s="56" t="s">
        <v>223</v>
      </c>
      <c r="D84" s="50" t="s">
        <v>227</v>
      </c>
      <c r="E84" s="50" t="s">
        <v>228</v>
      </c>
      <c r="F84" s="51" t="s">
        <v>24</v>
      </c>
      <c r="G84" s="68" t="n">
        <v>3.24</v>
      </c>
      <c r="H84" s="68" t="n">
        <v>331.5</v>
      </c>
      <c r="I84" s="53" t="n">
        <f aca="false">H84*1.1</f>
        <v>364.65</v>
      </c>
      <c r="J84" s="54" t="n">
        <f aca="false">ROUND(G84*I84,2)</f>
        <v>1181.47</v>
      </c>
    </row>
    <row r="85" s="36" customFormat="true" ht="19.5" hidden="false" customHeight="true" outlineLevel="0" collapsed="false">
      <c r="A85" s="47" t="s">
        <v>229</v>
      </c>
      <c r="B85" s="48" t="s">
        <v>20</v>
      </c>
      <c r="C85" s="58" t="s">
        <v>230</v>
      </c>
      <c r="D85" s="50" t="s">
        <v>231</v>
      </c>
      <c r="E85" s="50" t="s">
        <v>232</v>
      </c>
      <c r="F85" s="51" t="s">
        <v>140</v>
      </c>
      <c r="G85" s="68" t="n">
        <v>8</v>
      </c>
      <c r="H85" s="68" t="n">
        <v>152.91</v>
      </c>
      <c r="I85" s="53" t="n">
        <f aca="false">H85*1.1</f>
        <v>168.201</v>
      </c>
      <c r="J85" s="54" t="n">
        <f aca="false">ROUND(G85*I85,2)</f>
        <v>1345.61</v>
      </c>
    </row>
    <row r="86" s="36" customFormat="true" ht="19.5" hidden="false" customHeight="true" outlineLevel="0" collapsed="false">
      <c r="A86" s="47" t="s">
        <v>233</v>
      </c>
      <c r="B86" s="48" t="s">
        <v>20</v>
      </c>
      <c r="C86" s="58" t="s">
        <v>234</v>
      </c>
      <c r="D86" s="50" t="s">
        <v>235</v>
      </c>
      <c r="E86" s="50" t="s">
        <v>139</v>
      </c>
      <c r="F86" s="51" t="s">
        <v>140</v>
      </c>
      <c r="G86" s="68" t="n">
        <v>2</v>
      </c>
      <c r="H86" s="68" t="n">
        <v>173.01</v>
      </c>
      <c r="I86" s="53" t="n">
        <f aca="false">H86*1.1</f>
        <v>190.311</v>
      </c>
      <c r="J86" s="54" t="n">
        <f aca="false">ROUND(G86*I86,2)</f>
        <v>380.62</v>
      </c>
    </row>
    <row r="87" s="36" customFormat="true" ht="19.5" hidden="false" customHeight="true" outlineLevel="0" collapsed="false">
      <c r="A87" s="47"/>
      <c r="B87" s="56"/>
      <c r="C87" s="56"/>
      <c r="D87" s="59" t="s">
        <v>145</v>
      </c>
      <c r="E87" s="50"/>
      <c r="F87" s="51"/>
      <c r="G87" s="68"/>
      <c r="H87" s="68"/>
      <c r="I87" s="53" t="n">
        <f aca="false">H87*1.1</f>
        <v>0</v>
      </c>
      <c r="J87" s="54" t="n">
        <f aca="false">ROUND(G87*H87,2)</f>
        <v>0</v>
      </c>
    </row>
    <row r="88" s="36" customFormat="true" ht="42.75" hidden="false" customHeight="true" outlineLevel="0" collapsed="false">
      <c r="A88" s="47" t="s">
        <v>236</v>
      </c>
      <c r="B88" s="48" t="s">
        <v>89</v>
      </c>
      <c r="C88" s="56" t="s">
        <v>147</v>
      </c>
      <c r="D88" s="50" t="s">
        <v>237</v>
      </c>
      <c r="E88" s="50" t="s">
        <v>238</v>
      </c>
      <c r="F88" s="51" t="s">
        <v>239</v>
      </c>
      <c r="G88" s="68" t="n">
        <v>11</v>
      </c>
      <c r="H88" s="68" t="n">
        <v>113.7</v>
      </c>
      <c r="I88" s="53" t="n">
        <f aca="false">H88*1.1</f>
        <v>125.07</v>
      </c>
      <c r="J88" s="54" t="n">
        <f aca="false">ROUND(G88*I88,2)</f>
        <v>1375.77</v>
      </c>
    </row>
    <row r="89" s="36" customFormat="true" ht="24.75" hidden="false" customHeight="true" outlineLevel="0" collapsed="false">
      <c r="A89" s="47" t="s">
        <v>240</v>
      </c>
      <c r="B89" s="48" t="s">
        <v>20</v>
      </c>
      <c r="C89" s="58" t="s">
        <v>241</v>
      </c>
      <c r="D89" s="50" t="s">
        <v>242</v>
      </c>
      <c r="E89" s="50" t="s">
        <v>243</v>
      </c>
      <c r="F89" s="51" t="s">
        <v>239</v>
      </c>
      <c r="G89" s="68" t="n">
        <v>8</v>
      </c>
      <c r="H89" s="68" t="n">
        <v>331.88</v>
      </c>
      <c r="I89" s="53" t="n">
        <f aca="false">H89*1.1</f>
        <v>365.068</v>
      </c>
      <c r="J89" s="54" t="n">
        <f aca="false">ROUND(G89*I89,2)</f>
        <v>2920.54</v>
      </c>
    </row>
    <row r="90" s="36" customFormat="true" ht="25.5" hidden="false" customHeight="true" outlineLevel="0" collapsed="false">
      <c r="A90" s="47" t="s">
        <v>244</v>
      </c>
      <c r="B90" s="48" t="s">
        <v>20</v>
      </c>
      <c r="C90" s="58" t="s">
        <v>241</v>
      </c>
      <c r="D90" s="50" t="s">
        <v>245</v>
      </c>
      <c r="E90" s="50" t="s">
        <v>246</v>
      </c>
      <c r="F90" s="51" t="s">
        <v>140</v>
      </c>
      <c r="G90" s="68" t="n">
        <v>3</v>
      </c>
      <c r="H90" s="68" t="n">
        <v>331.88</v>
      </c>
      <c r="I90" s="53" t="n">
        <f aca="false">H90*1.1</f>
        <v>365.068</v>
      </c>
      <c r="J90" s="54" t="n">
        <f aca="false">ROUND(G90*I90,2)</f>
        <v>1095.2</v>
      </c>
    </row>
    <row r="91" s="36" customFormat="true" ht="17.1" hidden="false" customHeight="true" outlineLevel="0" collapsed="false">
      <c r="A91" s="47"/>
      <c r="B91" s="56"/>
      <c r="C91" s="56"/>
      <c r="D91" s="59" t="s">
        <v>247</v>
      </c>
      <c r="E91" s="50"/>
      <c r="F91" s="51"/>
      <c r="G91" s="68"/>
      <c r="H91" s="68"/>
      <c r="I91" s="53" t="n">
        <f aca="false">H91*1.1</f>
        <v>0</v>
      </c>
      <c r="J91" s="54" t="n">
        <f aca="false">ROUND(G91*H91,2)</f>
        <v>0</v>
      </c>
    </row>
    <row r="92" s="36" customFormat="true" ht="36" hidden="false" customHeight="true" outlineLevel="0" collapsed="false">
      <c r="A92" s="47" t="s">
        <v>248</v>
      </c>
      <c r="B92" s="48" t="s">
        <v>20</v>
      </c>
      <c r="C92" s="58" t="s">
        <v>249</v>
      </c>
      <c r="D92" s="50" t="s">
        <v>250</v>
      </c>
      <c r="E92" s="50" t="s">
        <v>251</v>
      </c>
      <c r="F92" s="51" t="s">
        <v>53</v>
      </c>
      <c r="G92" s="68" t="n">
        <v>21</v>
      </c>
      <c r="H92" s="68" t="n">
        <v>46.13</v>
      </c>
      <c r="I92" s="53" t="n">
        <f aca="false">H92*1.1</f>
        <v>50.743</v>
      </c>
      <c r="J92" s="54" t="n">
        <f aca="false">ROUND(G92*I92,2)</f>
        <v>1065.6</v>
      </c>
    </row>
    <row r="93" s="36" customFormat="true" ht="39" hidden="false" customHeight="true" outlineLevel="0" collapsed="false">
      <c r="A93" s="47" t="s">
        <v>252</v>
      </c>
      <c r="B93" s="48" t="s">
        <v>89</v>
      </c>
      <c r="C93" s="56" t="s">
        <v>253</v>
      </c>
      <c r="D93" s="50" t="s">
        <v>254</v>
      </c>
      <c r="E93" s="50" t="s">
        <v>255</v>
      </c>
      <c r="F93" s="51" t="s">
        <v>239</v>
      </c>
      <c r="G93" s="68" t="n">
        <v>21</v>
      </c>
      <c r="H93" s="68" t="n">
        <v>112.16</v>
      </c>
      <c r="I93" s="53" t="n">
        <f aca="false">H93*1.1</f>
        <v>123.376</v>
      </c>
      <c r="J93" s="54" t="n">
        <f aca="false">ROUND(G93*I93,2)</f>
        <v>2590.9</v>
      </c>
    </row>
    <row r="94" s="36" customFormat="true" ht="30" hidden="false" customHeight="true" outlineLevel="0" collapsed="false">
      <c r="A94" s="47" t="s">
        <v>256</v>
      </c>
      <c r="B94" s="48" t="s">
        <v>89</v>
      </c>
      <c r="C94" s="56" t="s">
        <v>257</v>
      </c>
      <c r="D94" s="50" t="s">
        <v>258</v>
      </c>
      <c r="E94" s="50" t="s">
        <v>259</v>
      </c>
      <c r="F94" s="51" t="s">
        <v>140</v>
      </c>
      <c r="G94" s="68" t="n">
        <v>7</v>
      </c>
      <c r="H94" s="68" t="n">
        <v>33.03</v>
      </c>
      <c r="I94" s="53" t="n">
        <f aca="false">H94*1.1</f>
        <v>36.333</v>
      </c>
      <c r="J94" s="54" t="n">
        <f aca="false">ROUND(G94*I94,2)</f>
        <v>254.33</v>
      </c>
    </row>
    <row r="95" s="36" customFormat="true" ht="24.75" hidden="false" customHeight="true" outlineLevel="0" collapsed="false">
      <c r="A95" s="47" t="s">
        <v>260</v>
      </c>
      <c r="B95" s="48" t="s">
        <v>20</v>
      </c>
      <c r="C95" s="58" t="s">
        <v>261</v>
      </c>
      <c r="D95" s="50" t="s">
        <v>262</v>
      </c>
      <c r="E95" s="50" t="s">
        <v>263</v>
      </c>
      <c r="F95" s="51" t="s">
        <v>140</v>
      </c>
      <c r="G95" s="68" t="n">
        <v>8</v>
      </c>
      <c r="H95" s="68" t="n">
        <v>248.93</v>
      </c>
      <c r="I95" s="53" t="n">
        <f aca="false">H95*1.1</f>
        <v>273.823</v>
      </c>
      <c r="J95" s="54" t="n">
        <f aca="false">ROUND(G95*I95,2)</f>
        <v>2190.58</v>
      </c>
    </row>
    <row r="96" s="36" customFormat="true" ht="17.1" hidden="false" customHeight="true" outlineLevel="0" collapsed="false">
      <c r="A96" s="47"/>
      <c r="B96" s="56"/>
      <c r="C96" s="56"/>
      <c r="D96" s="59" t="s">
        <v>264</v>
      </c>
      <c r="E96" s="50"/>
      <c r="F96" s="51"/>
      <c r="G96" s="68"/>
      <c r="H96" s="68"/>
      <c r="I96" s="53" t="n">
        <f aca="false">H96*1.1</f>
        <v>0</v>
      </c>
      <c r="J96" s="54" t="n">
        <f aca="false">ROUND(G96*H96,2)</f>
        <v>0</v>
      </c>
    </row>
    <row r="97" s="36" customFormat="true" ht="17.1" hidden="false" customHeight="true" outlineLevel="0" collapsed="false">
      <c r="A97" s="47" t="s">
        <v>265</v>
      </c>
      <c r="B97" s="48" t="s">
        <v>20</v>
      </c>
      <c r="C97" s="58" t="s">
        <v>266</v>
      </c>
      <c r="D97" s="50" t="s">
        <v>267</v>
      </c>
      <c r="E97" s="50" t="s">
        <v>268</v>
      </c>
      <c r="F97" s="51" t="s">
        <v>24</v>
      </c>
      <c r="G97" s="68" t="n">
        <v>48</v>
      </c>
      <c r="H97" s="68" t="n">
        <v>165.07</v>
      </c>
      <c r="I97" s="53" t="n">
        <f aca="false">H97*1.1</f>
        <v>181.577</v>
      </c>
      <c r="J97" s="54" t="n">
        <f aca="false">ROUND(G97*I97,2)</f>
        <v>8715.7</v>
      </c>
    </row>
    <row r="98" s="36" customFormat="true" ht="17.1" hidden="false" customHeight="true" outlineLevel="0" collapsed="false">
      <c r="A98" s="47"/>
      <c r="B98" s="56"/>
      <c r="C98" s="56"/>
      <c r="D98" s="59" t="s">
        <v>269</v>
      </c>
      <c r="E98" s="50"/>
      <c r="F98" s="51"/>
      <c r="G98" s="68"/>
      <c r="H98" s="68"/>
      <c r="I98" s="53" t="n">
        <f aca="false">H98*1.1</f>
        <v>0</v>
      </c>
      <c r="J98" s="54" t="n">
        <f aca="false">ROUND(G98*H98,2)</f>
        <v>0</v>
      </c>
    </row>
    <row r="99" s="36" customFormat="true" ht="37.5" hidden="false" customHeight="true" outlineLevel="0" collapsed="false">
      <c r="A99" s="47" t="s">
        <v>270</v>
      </c>
      <c r="B99" s="56" t="s">
        <v>89</v>
      </c>
      <c r="C99" s="56" t="s">
        <v>271</v>
      </c>
      <c r="D99" s="50" t="s">
        <v>272</v>
      </c>
      <c r="E99" s="50" t="s">
        <v>203</v>
      </c>
      <c r="F99" s="51" t="s">
        <v>24</v>
      </c>
      <c r="G99" s="68" t="n">
        <v>54</v>
      </c>
      <c r="H99" s="68" t="n">
        <v>24.59</v>
      </c>
      <c r="I99" s="53" t="n">
        <f aca="false">H99*1.1</f>
        <v>27.049</v>
      </c>
      <c r="J99" s="54" t="n">
        <f aca="false">ROUND(G99*I99,2)</f>
        <v>1460.65</v>
      </c>
    </row>
    <row r="100" s="36" customFormat="true" ht="28.5" hidden="false" customHeight="true" outlineLevel="0" collapsed="false">
      <c r="A100" s="47" t="s">
        <v>273</v>
      </c>
      <c r="B100" s="48" t="s">
        <v>20</v>
      </c>
      <c r="C100" s="58" t="s">
        <v>274</v>
      </c>
      <c r="D100" s="50" t="s">
        <v>275</v>
      </c>
      <c r="E100" s="50" t="s">
        <v>203</v>
      </c>
      <c r="F100" s="51" t="s">
        <v>24</v>
      </c>
      <c r="G100" s="68" t="n">
        <v>54</v>
      </c>
      <c r="H100" s="68" t="n">
        <v>66.07</v>
      </c>
      <c r="I100" s="53" t="n">
        <f aca="false">H100*1.1</f>
        <v>72.677</v>
      </c>
      <c r="J100" s="54" t="n">
        <f aca="false">ROUND(G100*I100,2)</f>
        <v>3924.56</v>
      </c>
    </row>
    <row r="101" s="36" customFormat="true" ht="17.1" hidden="false" customHeight="true" outlineLevel="0" collapsed="false">
      <c r="A101" s="47"/>
      <c r="B101" s="56"/>
      <c r="C101" s="56"/>
      <c r="D101" s="59" t="s">
        <v>121</v>
      </c>
      <c r="E101" s="50"/>
      <c r="F101" s="51"/>
      <c r="G101" s="68"/>
      <c r="H101" s="68"/>
      <c r="I101" s="53" t="n">
        <f aca="false">H101*1.1</f>
        <v>0</v>
      </c>
      <c r="J101" s="54" t="n">
        <f aca="false">ROUND(G101*H101,2)</f>
        <v>0</v>
      </c>
    </row>
    <row r="102" s="36" customFormat="true" ht="17.1" hidden="false" customHeight="true" outlineLevel="0" collapsed="false">
      <c r="A102" s="47" t="s">
        <v>276</v>
      </c>
      <c r="B102" s="56" t="s">
        <v>20</v>
      </c>
      <c r="C102" s="58" t="s">
        <v>131</v>
      </c>
      <c r="D102" s="50" t="s">
        <v>132</v>
      </c>
      <c r="E102" s="50" t="s">
        <v>211</v>
      </c>
      <c r="F102" s="51" t="s">
        <v>24</v>
      </c>
      <c r="G102" s="68" t="n">
        <v>216</v>
      </c>
      <c r="H102" s="68" t="n">
        <v>19.71</v>
      </c>
      <c r="I102" s="53" t="n">
        <f aca="false">H102*1.1</f>
        <v>21.681</v>
      </c>
      <c r="J102" s="54" t="n">
        <f aca="false">ROUND(G102*I102,2)</f>
        <v>4683.1</v>
      </c>
    </row>
    <row r="103" s="36" customFormat="true" ht="17.1" hidden="false" customHeight="true" outlineLevel="0" collapsed="false">
      <c r="A103" s="47" t="s">
        <v>277</v>
      </c>
      <c r="B103" s="56" t="s">
        <v>20</v>
      </c>
      <c r="C103" s="58" t="s">
        <v>127</v>
      </c>
      <c r="D103" s="50" t="s">
        <v>128</v>
      </c>
      <c r="E103" s="50" t="s">
        <v>278</v>
      </c>
      <c r="F103" s="51" t="s">
        <v>24</v>
      </c>
      <c r="G103" s="68" t="n">
        <v>29.52</v>
      </c>
      <c r="H103" s="68" t="n">
        <v>28.75</v>
      </c>
      <c r="I103" s="53" t="n">
        <f aca="false">H103*1.1</f>
        <v>31.625</v>
      </c>
      <c r="J103" s="54" t="n">
        <f aca="false">ROUND(G103*I103,2)</f>
        <v>933.57</v>
      </c>
    </row>
    <row r="104" s="36" customFormat="true" ht="17.1" hidden="false" customHeight="true" outlineLevel="0" collapsed="false">
      <c r="A104" s="47"/>
      <c r="B104" s="56"/>
      <c r="C104" s="56"/>
      <c r="D104" s="59" t="s">
        <v>134</v>
      </c>
      <c r="E104" s="50"/>
      <c r="F104" s="51"/>
      <c r="G104" s="68"/>
      <c r="H104" s="68"/>
      <c r="I104" s="53" t="n">
        <f aca="false">H104*1.1</f>
        <v>0</v>
      </c>
      <c r="J104" s="54" t="n">
        <f aca="false">ROUND(G104*H104,2)</f>
        <v>0</v>
      </c>
    </row>
    <row r="105" s="36" customFormat="true" ht="32.25" hidden="false" customHeight="true" outlineLevel="0" collapsed="false">
      <c r="A105" s="47" t="s">
        <v>279</v>
      </c>
      <c r="B105" s="56" t="s">
        <v>20</v>
      </c>
      <c r="C105" s="58" t="s">
        <v>280</v>
      </c>
      <c r="D105" s="50" t="s">
        <v>281</v>
      </c>
      <c r="E105" s="50" t="s">
        <v>282</v>
      </c>
      <c r="F105" s="51" t="s">
        <v>140</v>
      </c>
      <c r="G105" s="68" t="n">
        <v>6</v>
      </c>
      <c r="H105" s="68" t="n">
        <v>95.6</v>
      </c>
      <c r="I105" s="53" t="n">
        <f aca="false">H105*1.1</f>
        <v>105.16</v>
      </c>
      <c r="J105" s="54" t="n">
        <f aca="false">ROUND(G105*I105,2)</f>
        <v>630.96</v>
      </c>
    </row>
    <row r="106" s="36" customFormat="true" ht="17.1" hidden="false" customHeight="true" outlineLevel="0" collapsed="false">
      <c r="A106" s="47"/>
      <c r="B106" s="56"/>
      <c r="C106" s="56"/>
      <c r="D106" s="59" t="s">
        <v>283</v>
      </c>
      <c r="E106" s="50"/>
      <c r="F106" s="51"/>
      <c r="G106" s="68"/>
      <c r="H106" s="68"/>
      <c r="I106" s="53" t="n">
        <f aca="false">H106*1.1</f>
        <v>0</v>
      </c>
      <c r="J106" s="54" t="n">
        <f aca="false">ROUND(G106*H106,2)</f>
        <v>0</v>
      </c>
    </row>
    <row r="107" s="36" customFormat="true" ht="17.1" hidden="false" customHeight="true" outlineLevel="0" collapsed="false">
      <c r="A107" s="47" t="s">
        <v>284</v>
      </c>
      <c r="B107" s="56" t="s">
        <v>20</v>
      </c>
      <c r="C107" s="58" t="s">
        <v>285</v>
      </c>
      <c r="D107" s="50" t="s">
        <v>286</v>
      </c>
      <c r="E107" s="50" t="s">
        <v>232</v>
      </c>
      <c r="F107" s="51" t="s">
        <v>140</v>
      </c>
      <c r="G107" s="68" t="n">
        <v>8</v>
      </c>
      <c r="H107" s="68" t="n">
        <v>189.47</v>
      </c>
      <c r="I107" s="53" t="n">
        <f aca="false">H107*1.1</f>
        <v>208.417</v>
      </c>
      <c r="J107" s="54" t="n">
        <f aca="false">ROUND(G107*I107,2)</f>
        <v>1667.34</v>
      </c>
    </row>
    <row r="108" s="36" customFormat="true" ht="17.1" hidden="false" customHeight="true" outlineLevel="0" collapsed="false">
      <c r="A108" s="47" t="s">
        <v>287</v>
      </c>
      <c r="B108" s="56" t="s">
        <v>20</v>
      </c>
      <c r="C108" s="49" t="s">
        <v>288</v>
      </c>
      <c r="D108" s="74" t="s">
        <v>289</v>
      </c>
      <c r="E108" s="50" t="s">
        <v>246</v>
      </c>
      <c r="F108" s="51" t="s">
        <v>140</v>
      </c>
      <c r="G108" s="68" t="n">
        <v>3</v>
      </c>
      <c r="H108" s="68" t="n">
        <v>418.9</v>
      </c>
      <c r="I108" s="53" t="n">
        <f aca="false">H108*1.1</f>
        <v>460.79</v>
      </c>
      <c r="J108" s="54" t="n">
        <f aca="false">ROUND(G108*I108,2)</f>
        <v>1382.37</v>
      </c>
    </row>
    <row r="109" s="36" customFormat="true" ht="17.1" hidden="false" customHeight="true" outlineLevel="0" collapsed="false">
      <c r="A109" s="47" t="s">
        <v>290</v>
      </c>
      <c r="B109" s="56" t="s">
        <v>20</v>
      </c>
      <c r="C109" s="58" t="s">
        <v>291</v>
      </c>
      <c r="D109" s="74" t="s">
        <v>292</v>
      </c>
      <c r="E109" s="50" t="s">
        <v>282</v>
      </c>
      <c r="F109" s="51" t="s">
        <v>140</v>
      </c>
      <c r="G109" s="68" t="n">
        <v>6</v>
      </c>
      <c r="H109" s="68" t="n">
        <v>105.03</v>
      </c>
      <c r="I109" s="53" t="n">
        <f aca="false">H109*1.1</f>
        <v>115.533</v>
      </c>
      <c r="J109" s="54" t="n">
        <f aca="false">ROUND(G109*I109,2)</f>
        <v>693.2</v>
      </c>
    </row>
    <row r="110" s="36" customFormat="true" ht="17.1" hidden="false" customHeight="true" outlineLevel="0" collapsed="false">
      <c r="A110" s="47" t="s">
        <v>293</v>
      </c>
      <c r="B110" s="56" t="s">
        <v>20</v>
      </c>
      <c r="C110" s="58" t="s">
        <v>291</v>
      </c>
      <c r="D110" s="50" t="s">
        <v>294</v>
      </c>
      <c r="E110" s="50" t="s">
        <v>139</v>
      </c>
      <c r="F110" s="51" t="s">
        <v>140</v>
      </c>
      <c r="G110" s="68" t="n">
        <v>2</v>
      </c>
      <c r="H110" s="68" t="n">
        <f aca="false">H109</f>
        <v>105.03</v>
      </c>
      <c r="I110" s="53" t="n">
        <f aca="false">H110*1.1</f>
        <v>115.533</v>
      </c>
      <c r="J110" s="54" t="n">
        <f aca="false">ROUND(G110*I110,2)</f>
        <v>231.07</v>
      </c>
    </row>
    <row r="111" s="36" customFormat="true" ht="17.1" hidden="false" customHeight="true" outlineLevel="0" collapsed="false">
      <c r="A111" s="47" t="s">
        <v>295</v>
      </c>
      <c r="B111" s="56" t="s">
        <v>20</v>
      </c>
      <c r="C111" s="88" t="s">
        <v>296</v>
      </c>
      <c r="D111" s="50" t="s">
        <v>297</v>
      </c>
      <c r="E111" s="50" t="s">
        <v>232</v>
      </c>
      <c r="F111" s="51" t="s">
        <v>140</v>
      </c>
      <c r="G111" s="68" t="n">
        <v>8</v>
      </c>
      <c r="H111" s="68" t="n">
        <v>50.11</v>
      </c>
      <c r="I111" s="53" t="n">
        <f aca="false">H111*1.1</f>
        <v>55.121</v>
      </c>
      <c r="J111" s="54" t="n">
        <f aca="false">ROUND(G111*I111,2)</f>
        <v>440.97</v>
      </c>
    </row>
    <row r="112" s="36" customFormat="true" ht="17.1" hidden="false" customHeight="true" outlineLevel="0" collapsed="false">
      <c r="A112" s="47"/>
      <c r="B112" s="56"/>
      <c r="C112" s="56"/>
      <c r="D112" s="59" t="s">
        <v>42</v>
      </c>
      <c r="E112" s="50"/>
      <c r="F112" s="51"/>
      <c r="G112" s="68"/>
      <c r="H112" s="68"/>
      <c r="I112" s="53" t="n">
        <f aca="false">H112*1.1</f>
        <v>0</v>
      </c>
      <c r="J112" s="62" t="n">
        <f aca="false">SUM(J64:J111)</f>
        <v>90222.86</v>
      </c>
    </row>
    <row r="113" s="36" customFormat="true" ht="17.1" hidden="false" customHeight="true" outlineLevel="0" collapsed="false">
      <c r="A113" s="63" t="s">
        <v>298</v>
      </c>
      <c r="B113" s="64"/>
      <c r="C113" s="64"/>
      <c r="D113" s="41" t="s">
        <v>299</v>
      </c>
      <c r="E113" s="41"/>
      <c r="F113" s="65"/>
      <c r="G113" s="66"/>
      <c r="H113" s="66"/>
      <c r="I113" s="53" t="n">
        <f aca="false">H113*1.1</f>
        <v>0</v>
      </c>
      <c r="J113" s="67"/>
    </row>
    <row r="114" s="36" customFormat="true" ht="17.1" hidden="false" customHeight="true" outlineLevel="0" collapsed="false">
      <c r="A114" s="87"/>
      <c r="B114" s="89"/>
      <c r="C114" s="89"/>
      <c r="D114" s="90" t="s">
        <v>300</v>
      </c>
      <c r="E114" s="90"/>
      <c r="F114" s="60"/>
      <c r="G114" s="61"/>
      <c r="H114" s="61"/>
      <c r="I114" s="53" t="n">
        <f aca="false">H114*1.1</f>
        <v>0</v>
      </c>
      <c r="J114" s="85"/>
    </row>
    <row r="115" s="36" customFormat="true" ht="17.1" hidden="false" customHeight="true" outlineLevel="0" collapsed="false">
      <c r="A115" s="47" t="s">
        <v>301</v>
      </c>
      <c r="B115" s="56" t="s">
        <v>20</v>
      </c>
      <c r="C115" s="58" t="s">
        <v>302</v>
      </c>
      <c r="D115" s="50" t="s">
        <v>303</v>
      </c>
      <c r="E115" s="50" t="s">
        <v>304</v>
      </c>
      <c r="F115" s="51" t="s">
        <v>305</v>
      </c>
      <c r="G115" s="68" t="n">
        <v>26</v>
      </c>
      <c r="H115" s="68" t="n">
        <v>29.53</v>
      </c>
      <c r="I115" s="53" t="n">
        <f aca="false">H115*1.1</f>
        <v>32.483</v>
      </c>
      <c r="J115" s="54" t="n">
        <f aca="false">ROUND(G115*I115,2)</f>
        <v>844.56</v>
      </c>
    </row>
    <row r="116" s="36" customFormat="true" ht="17.1" hidden="false" customHeight="true" outlineLevel="0" collapsed="false">
      <c r="A116" s="47" t="s">
        <v>306</v>
      </c>
      <c r="B116" s="56" t="s">
        <v>20</v>
      </c>
      <c r="C116" s="58" t="s">
        <v>302</v>
      </c>
      <c r="D116" s="50" t="s">
        <v>307</v>
      </c>
      <c r="E116" s="50" t="s">
        <v>308</v>
      </c>
      <c r="F116" s="51" t="s">
        <v>140</v>
      </c>
      <c r="G116" s="68" t="n">
        <v>13</v>
      </c>
      <c r="H116" s="68" t="n">
        <v>29.53</v>
      </c>
      <c r="I116" s="53" t="n">
        <f aca="false">H116*1.1</f>
        <v>32.483</v>
      </c>
      <c r="J116" s="54" t="n">
        <f aca="false">ROUND(G116*I116,2)</f>
        <v>422.28</v>
      </c>
    </row>
    <row r="117" s="36" customFormat="true" ht="25.5" hidden="false" customHeight="true" outlineLevel="0" collapsed="false">
      <c r="A117" s="47" t="s">
        <v>309</v>
      </c>
      <c r="B117" s="56" t="s">
        <v>20</v>
      </c>
      <c r="C117" s="58" t="s">
        <v>46</v>
      </c>
      <c r="D117" s="50" t="s">
        <v>310</v>
      </c>
      <c r="E117" s="50" t="s">
        <v>311</v>
      </c>
      <c r="F117" s="51" t="s">
        <v>34</v>
      </c>
      <c r="G117" s="68" t="n">
        <v>0.9</v>
      </c>
      <c r="H117" s="68" t="n">
        <v>54</v>
      </c>
      <c r="I117" s="53" t="n">
        <f aca="false">H117*1.1</f>
        <v>59.4</v>
      </c>
      <c r="J117" s="54" t="n">
        <f aca="false">ROUND(G117*I117,2)</f>
        <v>53.46</v>
      </c>
    </row>
    <row r="118" s="36" customFormat="true" ht="17.1" hidden="false" customHeight="true" outlineLevel="0" collapsed="false">
      <c r="A118" s="47" t="s">
        <v>312</v>
      </c>
      <c r="B118" s="56" t="s">
        <v>20</v>
      </c>
      <c r="C118" s="69" t="s">
        <v>313</v>
      </c>
      <c r="D118" s="50" t="s">
        <v>314</v>
      </c>
      <c r="E118" s="50" t="s">
        <v>304</v>
      </c>
      <c r="F118" s="51" t="s">
        <v>305</v>
      </c>
      <c r="G118" s="68" t="n">
        <v>26</v>
      </c>
      <c r="H118" s="68" t="n">
        <v>14.97</v>
      </c>
      <c r="I118" s="53" t="n">
        <f aca="false">H118*1.1</f>
        <v>16.467</v>
      </c>
      <c r="J118" s="54" t="n">
        <f aca="false">ROUND(G118*I118,2)</f>
        <v>428.14</v>
      </c>
    </row>
    <row r="119" s="36" customFormat="true" ht="17.1" hidden="false" customHeight="true" outlineLevel="0" collapsed="false">
      <c r="A119" s="47" t="s">
        <v>315</v>
      </c>
      <c r="B119" s="56" t="s">
        <v>20</v>
      </c>
      <c r="C119" s="58" t="s">
        <v>316</v>
      </c>
      <c r="D119" s="74" t="s">
        <v>317</v>
      </c>
      <c r="E119" s="50" t="s">
        <v>318</v>
      </c>
      <c r="F119" s="51" t="s">
        <v>24</v>
      </c>
      <c r="G119" s="68" t="n">
        <v>104</v>
      </c>
      <c r="H119" s="68" t="n">
        <v>8.98</v>
      </c>
      <c r="I119" s="53" t="n">
        <f aca="false">H119*1.1</f>
        <v>9.878</v>
      </c>
      <c r="J119" s="54" t="n">
        <f aca="false">ROUND(G119*I119,2)</f>
        <v>1027.31</v>
      </c>
    </row>
    <row r="120" s="36" customFormat="true" ht="17.1" hidden="false" customHeight="true" outlineLevel="0" collapsed="false">
      <c r="A120" s="47" t="s">
        <v>319</v>
      </c>
      <c r="B120" s="56" t="s">
        <v>20</v>
      </c>
      <c r="C120" s="69" t="s">
        <v>313</v>
      </c>
      <c r="D120" s="50" t="s">
        <v>320</v>
      </c>
      <c r="E120" s="50" t="s">
        <v>232</v>
      </c>
      <c r="F120" s="51" t="s">
        <v>140</v>
      </c>
      <c r="G120" s="68" t="n">
        <v>8</v>
      </c>
      <c r="H120" s="68" t="n">
        <v>14.97</v>
      </c>
      <c r="I120" s="53" t="n">
        <f aca="false">H120*1.1</f>
        <v>16.467</v>
      </c>
      <c r="J120" s="54" t="n">
        <f aca="false">ROUND(G120*I120,2)</f>
        <v>131.74</v>
      </c>
    </row>
    <row r="121" s="36" customFormat="true" ht="15.75" hidden="false" customHeight="true" outlineLevel="0" collapsed="false">
      <c r="A121" s="47" t="s">
        <v>321</v>
      </c>
      <c r="B121" s="56" t="s">
        <v>20</v>
      </c>
      <c r="C121" s="58" t="s">
        <v>316</v>
      </c>
      <c r="D121" s="70" t="s">
        <v>322</v>
      </c>
      <c r="E121" s="50" t="s">
        <v>323</v>
      </c>
      <c r="F121" s="51" t="s">
        <v>24</v>
      </c>
      <c r="G121" s="68" t="n">
        <v>29.6</v>
      </c>
      <c r="H121" s="68" t="n">
        <v>8.98</v>
      </c>
      <c r="I121" s="53" t="n">
        <f aca="false">H121*1.1</f>
        <v>9.878</v>
      </c>
      <c r="J121" s="54" t="n">
        <f aca="false">ROUND(G121*I121,2)</f>
        <v>292.39</v>
      </c>
    </row>
    <row r="122" s="36" customFormat="true" ht="17.1" hidden="false" customHeight="true" outlineLevel="0" collapsed="false">
      <c r="A122" s="47"/>
      <c r="B122" s="56"/>
      <c r="C122" s="56"/>
      <c r="D122" s="59" t="s">
        <v>217</v>
      </c>
      <c r="E122" s="50"/>
      <c r="F122" s="51"/>
      <c r="G122" s="68"/>
      <c r="H122" s="68"/>
      <c r="I122" s="53" t="n">
        <f aca="false">H122*1.1</f>
        <v>0</v>
      </c>
      <c r="J122" s="54" t="n">
        <f aca="false">ROUND(G122*H122,2)</f>
        <v>0</v>
      </c>
    </row>
    <row r="123" s="36" customFormat="true" ht="24" hidden="false" customHeight="true" outlineLevel="0" collapsed="false">
      <c r="A123" s="47" t="s">
        <v>324</v>
      </c>
      <c r="B123" s="56" t="s">
        <v>20</v>
      </c>
      <c r="C123" s="58" t="s">
        <v>223</v>
      </c>
      <c r="D123" s="50" t="s">
        <v>325</v>
      </c>
      <c r="E123" s="50" t="s">
        <v>326</v>
      </c>
      <c r="F123" s="51" t="s">
        <v>24</v>
      </c>
      <c r="G123" s="68" t="n">
        <v>37.44</v>
      </c>
      <c r="H123" s="68" t="n">
        <v>331.5</v>
      </c>
      <c r="I123" s="53" t="n">
        <f aca="false">H123*1.1</f>
        <v>364.65</v>
      </c>
      <c r="J123" s="54" t="n">
        <f aca="false">ROUND(G123*I123,2)</f>
        <v>13652.5</v>
      </c>
    </row>
    <row r="124" s="36" customFormat="true" ht="23.25" hidden="false" customHeight="true" outlineLevel="0" collapsed="false">
      <c r="A124" s="47" t="s">
        <v>327</v>
      </c>
      <c r="B124" s="56" t="s">
        <v>20</v>
      </c>
      <c r="C124" s="58" t="s">
        <v>223</v>
      </c>
      <c r="D124" s="50" t="s">
        <v>328</v>
      </c>
      <c r="E124" s="50" t="s">
        <v>329</v>
      </c>
      <c r="F124" s="51" t="s">
        <v>24</v>
      </c>
      <c r="G124" s="68" t="n">
        <v>11.76</v>
      </c>
      <c r="H124" s="68" t="n">
        <v>331.5</v>
      </c>
      <c r="I124" s="53" t="n">
        <f aca="false">H124*1.1</f>
        <v>364.65</v>
      </c>
      <c r="J124" s="54" t="n">
        <f aca="false">ROUND(G124*I124,2)</f>
        <v>4288.28</v>
      </c>
    </row>
    <row r="125" s="36" customFormat="true" ht="28.5" hidden="false" customHeight="true" outlineLevel="0" collapsed="false">
      <c r="A125" s="47" t="s">
        <v>330</v>
      </c>
      <c r="B125" s="56" t="s">
        <v>20</v>
      </c>
      <c r="C125" s="58" t="s">
        <v>223</v>
      </c>
      <c r="D125" s="50" t="s">
        <v>331</v>
      </c>
      <c r="E125" s="50" t="s">
        <v>332</v>
      </c>
      <c r="F125" s="51" t="s">
        <v>24</v>
      </c>
      <c r="G125" s="68" t="n">
        <v>3.36</v>
      </c>
      <c r="H125" s="68" t="n">
        <v>331.5</v>
      </c>
      <c r="I125" s="53" t="n">
        <f aca="false">H125*1.1</f>
        <v>364.65</v>
      </c>
      <c r="J125" s="54" t="n">
        <f aca="false">ROUND(G125*I125,2)</f>
        <v>1225.22</v>
      </c>
    </row>
    <row r="126" s="36" customFormat="true" ht="24.75" hidden="false" customHeight="true" outlineLevel="0" collapsed="false">
      <c r="A126" s="47" t="s">
        <v>333</v>
      </c>
      <c r="B126" s="56" t="s">
        <v>20</v>
      </c>
      <c r="C126" s="58" t="s">
        <v>223</v>
      </c>
      <c r="D126" s="50" t="s">
        <v>334</v>
      </c>
      <c r="E126" s="50" t="s">
        <v>335</v>
      </c>
      <c r="F126" s="51" t="s">
        <v>24</v>
      </c>
      <c r="G126" s="68" t="n">
        <v>3.24</v>
      </c>
      <c r="H126" s="68" t="n">
        <v>331.5</v>
      </c>
      <c r="I126" s="53" t="n">
        <f aca="false">H126*1.1</f>
        <v>364.65</v>
      </c>
      <c r="J126" s="54" t="n">
        <f aca="false">ROUND(G126*I126,2)</f>
        <v>1181.47</v>
      </c>
    </row>
    <row r="127" s="36" customFormat="true" ht="17.1" hidden="false" customHeight="true" outlineLevel="0" collapsed="false">
      <c r="A127" s="47" t="s">
        <v>336</v>
      </c>
      <c r="B127" s="48" t="s">
        <v>20</v>
      </c>
      <c r="C127" s="58" t="s">
        <v>230</v>
      </c>
      <c r="D127" s="50" t="s">
        <v>231</v>
      </c>
      <c r="E127" s="50" t="s">
        <v>304</v>
      </c>
      <c r="F127" s="51" t="s">
        <v>140</v>
      </c>
      <c r="G127" s="68" t="n">
        <v>26</v>
      </c>
      <c r="H127" s="68" t="n">
        <v>152.91</v>
      </c>
      <c r="I127" s="53" t="n">
        <f aca="false">H127*1.1</f>
        <v>168.201</v>
      </c>
      <c r="J127" s="54" t="n">
        <f aca="false">ROUND(G127*I127,2)</f>
        <v>4373.23</v>
      </c>
    </row>
    <row r="128" s="36" customFormat="true" ht="17.1" hidden="false" customHeight="true" outlineLevel="0" collapsed="false">
      <c r="A128" s="47" t="s">
        <v>337</v>
      </c>
      <c r="B128" s="48" t="s">
        <v>20</v>
      </c>
      <c r="C128" s="58" t="s">
        <v>234</v>
      </c>
      <c r="D128" s="50" t="s">
        <v>235</v>
      </c>
      <c r="E128" s="50" t="s">
        <v>338</v>
      </c>
      <c r="F128" s="51" t="s">
        <v>140</v>
      </c>
      <c r="G128" s="68" t="n">
        <v>9</v>
      </c>
      <c r="H128" s="68" t="n">
        <v>173.01</v>
      </c>
      <c r="I128" s="53" t="n">
        <f aca="false">H128*1.1</f>
        <v>190.311</v>
      </c>
      <c r="J128" s="54" t="n">
        <f aca="false">ROUND(G128*I128,2)</f>
        <v>1712.8</v>
      </c>
    </row>
    <row r="129" s="36" customFormat="true" ht="17.1" hidden="false" customHeight="true" outlineLevel="0" collapsed="false">
      <c r="A129" s="47"/>
      <c r="B129" s="56"/>
      <c r="C129" s="56"/>
      <c r="D129" s="59" t="s">
        <v>134</v>
      </c>
      <c r="E129" s="50"/>
      <c r="F129" s="51"/>
      <c r="G129" s="68"/>
      <c r="H129" s="68"/>
      <c r="I129" s="53" t="n">
        <f aca="false">H129*1.1</f>
        <v>0</v>
      </c>
      <c r="J129" s="54" t="n">
        <f aca="false">ROUND(G129*H129,2)</f>
        <v>0</v>
      </c>
    </row>
    <row r="130" s="36" customFormat="true" ht="27" hidden="false" customHeight="true" outlineLevel="0" collapsed="false">
      <c r="A130" s="47" t="s">
        <v>339</v>
      </c>
      <c r="B130" s="56" t="s">
        <v>20</v>
      </c>
      <c r="C130" s="58" t="s">
        <v>280</v>
      </c>
      <c r="D130" s="50" t="s">
        <v>281</v>
      </c>
      <c r="E130" s="50" t="s">
        <v>139</v>
      </c>
      <c r="F130" s="51" t="s">
        <v>140</v>
      </c>
      <c r="G130" s="68" t="n">
        <v>2</v>
      </c>
      <c r="H130" s="68" t="n">
        <v>95.6</v>
      </c>
      <c r="I130" s="53" t="n">
        <f aca="false">H130*1.1</f>
        <v>105.16</v>
      </c>
      <c r="J130" s="54" t="n">
        <f aca="false">ROUND(G130*I130,2)</f>
        <v>210.32</v>
      </c>
    </row>
    <row r="131" s="36" customFormat="true" ht="17.1" hidden="false" customHeight="true" outlineLevel="0" collapsed="false">
      <c r="A131" s="47"/>
      <c r="B131" s="56"/>
      <c r="C131" s="56"/>
      <c r="D131" s="59" t="s">
        <v>145</v>
      </c>
      <c r="E131" s="50"/>
      <c r="F131" s="51"/>
      <c r="G131" s="68"/>
      <c r="H131" s="68"/>
      <c r="I131" s="53" t="n">
        <f aca="false">H131*1.1</f>
        <v>0</v>
      </c>
      <c r="J131" s="54" t="n">
        <f aca="false">ROUND(G131*H131,2)</f>
        <v>0</v>
      </c>
    </row>
    <row r="132" s="36" customFormat="true" ht="37.5" hidden="false" customHeight="true" outlineLevel="0" collapsed="false">
      <c r="A132" s="47" t="s">
        <v>340</v>
      </c>
      <c r="B132" s="48" t="s">
        <v>89</v>
      </c>
      <c r="C132" s="56" t="s">
        <v>147</v>
      </c>
      <c r="D132" s="50" t="s">
        <v>237</v>
      </c>
      <c r="E132" s="50" t="s">
        <v>341</v>
      </c>
      <c r="F132" s="51" t="s">
        <v>140</v>
      </c>
      <c r="G132" s="68" t="n">
        <v>17</v>
      </c>
      <c r="H132" s="68" t="n">
        <v>113.7</v>
      </c>
      <c r="I132" s="53" t="n">
        <f aca="false">H132*1.1</f>
        <v>125.07</v>
      </c>
      <c r="J132" s="54" t="n">
        <f aca="false">ROUND(G132*I132,2)</f>
        <v>2126.19</v>
      </c>
    </row>
    <row r="133" s="36" customFormat="true" ht="27.75" hidden="false" customHeight="true" outlineLevel="0" collapsed="false">
      <c r="A133" s="47" t="s">
        <v>342</v>
      </c>
      <c r="B133" s="48" t="s">
        <v>20</v>
      </c>
      <c r="C133" s="58" t="s">
        <v>241</v>
      </c>
      <c r="D133" s="50" t="s">
        <v>245</v>
      </c>
      <c r="E133" s="50" t="s">
        <v>343</v>
      </c>
      <c r="F133" s="51" t="s">
        <v>140</v>
      </c>
      <c r="G133" s="68" t="n">
        <v>17</v>
      </c>
      <c r="H133" s="68" t="n">
        <v>331.88</v>
      </c>
      <c r="I133" s="53" t="n">
        <f aca="false">H133*1.1</f>
        <v>365.068</v>
      </c>
      <c r="J133" s="54" t="n">
        <f aca="false">ROUND(G133*I133,2)</f>
        <v>6206.16</v>
      </c>
    </row>
    <row r="134" s="36" customFormat="true" ht="17.1" hidden="false" customHeight="true" outlineLevel="0" collapsed="false">
      <c r="A134" s="47"/>
      <c r="B134" s="56"/>
      <c r="C134" s="56"/>
      <c r="D134" s="59" t="s">
        <v>247</v>
      </c>
      <c r="E134" s="50"/>
      <c r="F134" s="51"/>
      <c r="G134" s="68"/>
      <c r="H134" s="68"/>
      <c r="I134" s="53" t="n">
        <f aca="false">H134*1.1</f>
        <v>0</v>
      </c>
      <c r="J134" s="54" t="n">
        <f aca="false">ROUND(G134*H134,2)</f>
        <v>0</v>
      </c>
    </row>
    <row r="135" s="36" customFormat="true" ht="35.25" hidden="false" customHeight="true" outlineLevel="0" collapsed="false">
      <c r="A135" s="47" t="s">
        <v>344</v>
      </c>
      <c r="B135" s="48" t="s">
        <v>89</v>
      </c>
      <c r="C135" s="56" t="s">
        <v>253</v>
      </c>
      <c r="D135" s="50" t="s">
        <v>254</v>
      </c>
      <c r="E135" s="50" t="s">
        <v>345</v>
      </c>
      <c r="F135" s="51" t="s">
        <v>140</v>
      </c>
      <c r="G135" s="68" t="n">
        <v>42</v>
      </c>
      <c r="H135" s="68" t="n">
        <v>112.16</v>
      </c>
      <c r="I135" s="53" t="n">
        <f aca="false">H135*1.1</f>
        <v>123.376</v>
      </c>
      <c r="J135" s="54" t="n">
        <f aca="false">ROUND(G135*I135,2)</f>
        <v>5181.79</v>
      </c>
    </row>
    <row r="136" s="36" customFormat="true" ht="27" hidden="false" customHeight="true" outlineLevel="0" collapsed="false">
      <c r="A136" s="47" t="s">
        <v>346</v>
      </c>
      <c r="B136" s="48" t="s">
        <v>20</v>
      </c>
      <c r="C136" s="58" t="s">
        <v>249</v>
      </c>
      <c r="D136" s="50" t="s">
        <v>250</v>
      </c>
      <c r="E136" s="50" t="s">
        <v>345</v>
      </c>
      <c r="F136" s="51" t="s">
        <v>140</v>
      </c>
      <c r="G136" s="68" t="n">
        <v>42</v>
      </c>
      <c r="H136" s="68" t="n">
        <v>46.13</v>
      </c>
      <c r="I136" s="53" t="n">
        <f aca="false">H136*1.1</f>
        <v>50.743</v>
      </c>
      <c r="J136" s="54" t="n">
        <f aca="false">ROUND(G136*I136,2)</f>
        <v>2131.21</v>
      </c>
    </row>
    <row r="137" s="36" customFormat="true" ht="28.5" hidden="false" customHeight="true" outlineLevel="0" collapsed="false">
      <c r="A137" s="47" t="s">
        <v>347</v>
      </c>
      <c r="B137" s="48" t="s">
        <v>89</v>
      </c>
      <c r="C137" s="56" t="s">
        <v>257</v>
      </c>
      <c r="D137" s="50" t="s">
        <v>258</v>
      </c>
      <c r="E137" s="50" t="s">
        <v>259</v>
      </c>
      <c r="F137" s="51" t="s">
        <v>140</v>
      </c>
      <c r="G137" s="68" t="n">
        <v>7</v>
      </c>
      <c r="H137" s="68" t="n">
        <v>33.03</v>
      </c>
      <c r="I137" s="53" t="n">
        <f aca="false">H137*1.1</f>
        <v>36.333</v>
      </c>
      <c r="J137" s="54" t="n">
        <f aca="false">ROUND(G137*I137,2)</f>
        <v>254.33</v>
      </c>
    </row>
    <row r="138" s="36" customFormat="true" ht="21" hidden="false" customHeight="true" outlineLevel="0" collapsed="false">
      <c r="A138" s="47" t="s">
        <v>348</v>
      </c>
      <c r="B138" s="48" t="s">
        <v>20</v>
      </c>
      <c r="C138" s="58" t="s">
        <v>261</v>
      </c>
      <c r="D138" s="50" t="s">
        <v>262</v>
      </c>
      <c r="E138" s="50" t="s">
        <v>304</v>
      </c>
      <c r="F138" s="51" t="s">
        <v>140</v>
      </c>
      <c r="G138" s="68" t="n">
        <v>26</v>
      </c>
      <c r="H138" s="68" t="n">
        <v>248.93</v>
      </c>
      <c r="I138" s="53" t="n">
        <f aca="false">H138*1.1</f>
        <v>273.823</v>
      </c>
      <c r="J138" s="54" t="n">
        <f aca="false">ROUND(G138*I138,2)</f>
        <v>7119.4</v>
      </c>
    </row>
    <row r="139" s="36" customFormat="true" ht="17.1" hidden="false" customHeight="true" outlineLevel="0" collapsed="false">
      <c r="A139" s="47"/>
      <c r="B139" s="56"/>
      <c r="C139" s="56"/>
      <c r="D139" s="59" t="s">
        <v>269</v>
      </c>
      <c r="E139" s="50"/>
      <c r="F139" s="51"/>
      <c r="G139" s="68"/>
      <c r="H139" s="68"/>
      <c r="I139" s="53" t="n">
        <f aca="false">H139*1.1</f>
        <v>0</v>
      </c>
      <c r="J139" s="54" t="n">
        <f aca="false">ROUND(G139*H139,2)</f>
        <v>0</v>
      </c>
    </row>
    <row r="140" s="36" customFormat="true" ht="42" hidden="false" customHeight="true" outlineLevel="0" collapsed="false">
      <c r="A140" s="47" t="s">
        <v>349</v>
      </c>
      <c r="B140" s="56" t="s">
        <v>89</v>
      </c>
      <c r="C140" s="56" t="s">
        <v>271</v>
      </c>
      <c r="D140" s="50" t="s">
        <v>272</v>
      </c>
      <c r="E140" s="50" t="s">
        <v>350</v>
      </c>
      <c r="F140" s="51" t="s">
        <v>140</v>
      </c>
      <c r="G140" s="68" t="n">
        <v>216</v>
      </c>
      <c r="H140" s="68" t="n">
        <v>24.59</v>
      </c>
      <c r="I140" s="53" t="n">
        <f aca="false">H140*1.1</f>
        <v>27.049</v>
      </c>
      <c r="J140" s="54" t="n">
        <f aca="false">ROUND(G140*I140,2)</f>
        <v>5842.58</v>
      </c>
    </row>
    <row r="141" s="36" customFormat="true" ht="28.5" hidden="false" customHeight="true" outlineLevel="0" collapsed="false">
      <c r="A141" s="47" t="s">
        <v>351</v>
      </c>
      <c r="B141" s="48" t="s">
        <v>20</v>
      </c>
      <c r="C141" s="58" t="s">
        <v>274</v>
      </c>
      <c r="D141" s="50" t="s">
        <v>275</v>
      </c>
      <c r="E141" s="50" t="s">
        <v>350</v>
      </c>
      <c r="F141" s="51" t="s">
        <v>140</v>
      </c>
      <c r="G141" s="68" t="n">
        <v>216</v>
      </c>
      <c r="H141" s="68" t="n">
        <v>66.07</v>
      </c>
      <c r="I141" s="53" t="n">
        <f aca="false">H141*1.1</f>
        <v>72.677</v>
      </c>
      <c r="J141" s="54" t="n">
        <f aca="false">ROUND(G141*I141,2)</f>
        <v>15698.23</v>
      </c>
    </row>
    <row r="142" s="36" customFormat="true" ht="17.1" hidden="false" customHeight="true" outlineLevel="0" collapsed="false">
      <c r="A142" s="47"/>
      <c r="B142" s="56"/>
      <c r="C142" s="56"/>
      <c r="D142" s="59" t="s">
        <v>121</v>
      </c>
      <c r="E142" s="50"/>
      <c r="F142" s="51"/>
      <c r="G142" s="68"/>
      <c r="H142" s="82"/>
      <c r="I142" s="53" t="n">
        <f aca="false">H142*1.1</f>
        <v>0</v>
      </c>
      <c r="J142" s="54" t="n">
        <f aca="false">ROUND(G142*H142,2)</f>
        <v>0</v>
      </c>
    </row>
    <row r="143" s="36" customFormat="true" ht="17.1" hidden="false" customHeight="true" outlineLevel="0" collapsed="false">
      <c r="A143" s="47" t="s">
        <v>352</v>
      </c>
      <c r="B143" s="56" t="s">
        <v>20</v>
      </c>
      <c r="C143" s="58" t="s">
        <v>131</v>
      </c>
      <c r="D143" s="50" t="s">
        <v>132</v>
      </c>
      <c r="E143" s="50" t="s">
        <v>353</v>
      </c>
      <c r="F143" s="51" t="s">
        <v>24</v>
      </c>
      <c r="G143" s="68" t="n">
        <v>667.6</v>
      </c>
      <c r="H143" s="68" t="n">
        <v>19.71</v>
      </c>
      <c r="I143" s="53" t="n">
        <f aca="false">H143*1.1</f>
        <v>21.681</v>
      </c>
      <c r="J143" s="54" t="n">
        <f aca="false">ROUND(G143*I143,2)</f>
        <v>14474.24</v>
      </c>
    </row>
    <row r="144" s="36" customFormat="true" ht="17.1" hidden="false" customHeight="true" outlineLevel="0" collapsed="false">
      <c r="A144" s="47" t="s">
        <v>354</v>
      </c>
      <c r="B144" s="56" t="s">
        <v>20</v>
      </c>
      <c r="C144" s="58" t="s">
        <v>127</v>
      </c>
      <c r="D144" s="50" t="s">
        <v>128</v>
      </c>
      <c r="E144" s="50" t="s">
        <v>355</v>
      </c>
      <c r="F144" s="51" t="s">
        <v>24</v>
      </c>
      <c r="G144" s="68" t="n">
        <v>20.4</v>
      </c>
      <c r="H144" s="68" t="n">
        <v>28.75</v>
      </c>
      <c r="I144" s="53" t="n">
        <f aca="false">H144*1.1</f>
        <v>31.625</v>
      </c>
      <c r="J144" s="54" t="n">
        <f aca="false">ROUND(G144*I144,2)</f>
        <v>645.15</v>
      </c>
    </row>
    <row r="145" s="36" customFormat="true" ht="22.5" hidden="false" customHeight="true" outlineLevel="0" collapsed="false">
      <c r="A145" s="47" t="s">
        <v>356</v>
      </c>
      <c r="B145" s="56" t="s">
        <v>20</v>
      </c>
      <c r="C145" s="58" t="s">
        <v>127</v>
      </c>
      <c r="D145" s="50" t="s">
        <v>357</v>
      </c>
      <c r="E145" s="50" t="s">
        <v>358</v>
      </c>
      <c r="F145" s="51" t="s">
        <v>24</v>
      </c>
      <c r="G145" s="68" t="n">
        <v>112.42</v>
      </c>
      <c r="H145" s="68" t="n">
        <v>28.75</v>
      </c>
      <c r="I145" s="53" t="n">
        <f aca="false">H145*1.1</f>
        <v>31.625</v>
      </c>
      <c r="J145" s="54" t="n">
        <f aca="false">ROUND(G145*I145,2)</f>
        <v>3555.28</v>
      </c>
    </row>
    <row r="146" s="36" customFormat="true" ht="20.25" hidden="false" customHeight="true" outlineLevel="0" collapsed="false">
      <c r="A146" s="47"/>
      <c r="B146" s="56"/>
      <c r="C146" s="56"/>
      <c r="D146" s="59" t="s">
        <v>359</v>
      </c>
      <c r="E146" s="50"/>
      <c r="F146" s="51"/>
      <c r="G146" s="68"/>
      <c r="H146" s="68"/>
      <c r="I146" s="53" t="n">
        <f aca="false">H146*1.1</f>
        <v>0</v>
      </c>
      <c r="J146" s="54" t="n">
        <f aca="false">ROUND(G146*H146,2)</f>
        <v>0</v>
      </c>
    </row>
    <row r="147" s="36" customFormat="true" ht="17.1" hidden="false" customHeight="true" outlineLevel="0" collapsed="false">
      <c r="A147" s="47" t="s">
        <v>360</v>
      </c>
      <c r="B147" s="56" t="s">
        <v>20</v>
      </c>
      <c r="C147" s="58" t="s">
        <v>285</v>
      </c>
      <c r="D147" s="50" t="s">
        <v>286</v>
      </c>
      <c r="E147" s="50" t="s">
        <v>304</v>
      </c>
      <c r="F147" s="51" t="s">
        <v>140</v>
      </c>
      <c r="G147" s="68" t="n">
        <v>26</v>
      </c>
      <c r="H147" s="68" t="n">
        <v>189.47</v>
      </c>
      <c r="I147" s="53" t="n">
        <f aca="false">H147*1.1</f>
        <v>208.417</v>
      </c>
      <c r="J147" s="54" t="n">
        <f aca="false">ROUND(G147*I147,2)</f>
        <v>5418.84</v>
      </c>
    </row>
    <row r="148" s="36" customFormat="true" ht="17.1" hidden="false" customHeight="true" outlineLevel="0" collapsed="false">
      <c r="A148" s="47" t="s">
        <v>361</v>
      </c>
      <c r="B148" s="56" t="s">
        <v>20</v>
      </c>
      <c r="C148" s="58" t="s">
        <v>291</v>
      </c>
      <c r="D148" s="74" t="s">
        <v>292</v>
      </c>
      <c r="E148" s="50" t="s">
        <v>308</v>
      </c>
      <c r="F148" s="51" t="s">
        <v>140</v>
      </c>
      <c r="G148" s="68" t="n">
        <v>13</v>
      </c>
      <c r="H148" s="68" t="n">
        <v>105.03</v>
      </c>
      <c r="I148" s="53" t="n">
        <f aca="false">H148*1.1</f>
        <v>115.533</v>
      </c>
      <c r="J148" s="54" t="n">
        <f aca="false">ROUND(G148*I148,2)</f>
        <v>1501.93</v>
      </c>
    </row>
    <row r="149" s="36" customFormat="true" ht="17.1" hidden="false" customHeight="true" outlineLevel="0" collapsed="false">
      <c r="A149" s="47" t="s">
        <v>362</v>
      </c>
      <c r="B149" s="56" t="s">
        <v>20</v>
      </c>
      <c r="C149" s="58" t="s">
        <v>291</v>
      </c>
      <c r="D149" s="50" t="s">
        <v>294</v>
      </c>
      <c r="E149" s="50" t="s">
        <v>139</v>
      </c>
      <c r="F149" s="51" t="s">
        <v>140</v>
      </c>
      <c r="G149" s="68" t="n">
        <v>2</v>
      </c>
      <c r="H149" s="68" t="n">
        <v>105.03</v>
      </c>
      <c r="I149" s="53" t="n">
        <f aca="false">H149*1.1</f>
        <v>115.533</v>
      </c>
      <c r="J149" s="54" t="n">
        <f aca="false">ROUND(G149*I149,2)</f>
        <v>231.07</v>
      </c>
    </row>
    <row r="150" s="36" customFormat="true" ht="17.1" hidden="false" customHeight="true" outlineLevel="0" collapsed="false">
      <c r="A150" s="47" t="s">
        <v>363</v>
      </c>
      <c r="B150" s="56" t="s">
        <v>20</v>
      </c>
      <c r="C150" s="88" t="s">
        <v>296</v>
      </c>
      <c r="D150" s="50" t="s">
        <v>297</v>
      </c>
      <c r="E150" s="50" t="s">
        <v>308</v>
      </c>
      <c r="F150" s="51" t="s">
        <v>140</v>
      </c>
      <c r="G150" s="68" t="n">
        <v>13</v>
      </c>
      <c r="H150" s="68" t="n">
        <v>50.11</v>
      </c>
      <c r="I150" s="53" t="n">
        <f aca="false">H150*1.1</f>
        <v>55.121</v>
      </c>
      <c r="J150" s="54" t="n">
        <f aca="false">ROUND(G150*I150,2)</f>
        <v>716.57</v>
      </c>
    </row>
    <row r="151" s="36" customFormat="true" ht="17.1" hidden="false" customHeight="true" outlineLevel="0" collapsed="false">
      <c r="A151" s="47"/>
      <c r="B151" s="56"/>
      <c r="C151" s="56"/>
      <c r="D151" s="59" t="s">
        <v>42</v>
      </c>
      <c r="E151" s="50"/>
      <c r="F151" s="51"/>
      <c r="G151" s="68"/>
      <c r="H151" s="68"/>
      <c r="I151" s="53" t="n">
        <f aca="false">H151*1.1</f>
        <v>0</v>
      </c>
      <c r="J151" s="62" t="n">
        <f aca="false">SUM(J115:J150)</f>
        <v>100946.67</v>
      </c>
    </row>
    <row r="152" s="36" customFormat="true" ht="17.1" hidden="false" customHeight="true" outlineLevel="0" collapsed="false">
      <c r="A152" s="63" t="s">
        <v>364</v>
      </c>
      <c r="B152" s="64"/>
      <c r="C152" s="64"/>
      <c r="D152" s="41" t="s">
        <v>365</v>
      </c>
      <c r="E152" s="41"/>
      <c r="F152" s="65"/>
      <c r="G152" s="66"/>
      <c r="H152" s="66"/>
      <c r="I152" s="53" t="n">
        <f aca="false">H152*1.1</f>
        <v>0</v>
      </c>
      <c r="J152" s="67"/>
    </row>
    <row r="153" s="36" customFormat="true" ht="17.1" hidden="false" customHeight="true" outlineLevel="0" collapsed="false">
      <c r="A153" s="47"/>
      <c r="B153" s="56"/>
      <c r="C153" s="56"/>
      <c r="D153" s="59" t="s">
        <v>366</v>
      </c>
      <c r="E153" s="50"/>
      <c r="F153" s="51"/>
      <c r="G153" s="91"/>
      <c r="H153" s="68"/>
      <c r="I153" s="53" t="n">
        <f aca="false">H153*1.1</f>
        <v>0</v>
      </c>
      <c r="J153" s="92"/>
    </row>
    <row r="154" s="36" customFormat="true" ht="17.1" hidden="false" customHeight="true" outlineLevel="0" collapsed="false">
      <c r="A154" s="47" t="s">
        <v>367</v>
      </c>
      <c r="B154" s="56" t="s">
        <v>20</v>
      </c>
      <c r="C154" s="58" t="s">
        <v>184</v>
      </c>
      <c r="D154" s="50" t="s">
        <v>368</v>
      </c>
      <c r="E154" s="50" t="s">
        <v>369</v>
      </c>
      <c r="F154" s="51" t="s">
        <v>24</v>
      </c>
      <c r="G154" s="68" t="n">
        <v>280</v>
      </c>
      <c r="H154" s="68" t="n">
        <v>5.4</v>
      </c>
      <c r="I154" s="53" t="n">
        <f aca="false">H154*1.1</f>
        <v>5.94</v>
      </c>
      <c r="J154" s="54" t="n">
        <f aca="false">ROUND(G154*I154,2)</f>
        <v>1663.2</v>
      </c>
    </row>
    <row r="155" s="36" customFormat="true" ht="18" hidden="false" customHeight="true" outlineLevel="0" collapsed="false">
      <c r="A155" s="47" t="s">
        <v>370</v>
      </c>
      <c r="B155" s="56" t="s">
        <v>20</v>
      </c>
      <c r="C155" s="58" t="s">
        <v>371</v>
      </c>
      <c r="D155" s="50" t="s">
        <v>372</v>
      </c>
      <c r="E155" s="50" t="s">
        <v>373</v>
      </c>
      <c r="F155" s="51" t="s">
        <v>24</v>
      </c>
      <c r="G155" s="68" t="n">
        <v>420</v>
      </c>
      <c r="H155" s="68" t="n">
        <v>53.38</v>
      </c>
      <c r="I155" s="53" t="n">
        <f aca="false">H155*1.1</f>
        <v>58.718</v>
      </c>
      <c r="J155" s="54" t="n">
        <f aca="false">ROUND(G155*I155,2)</f>
        <v>24661.56</v>
      </c>
    </row>
    <row r="156" s="36" customFormat="true" ht="18" hidden="false" customHeight="true" outlineLevel="0" collapsed="false">
      <c r="A156" s="47"/>
      <c r="B156" s="56"/>
      <c r="C156" s="56"/>
      <c r="D156" s="59" t="s">
        <v>107</v>
      </c>
      <c r="E156" s="50"/>
      <c r="F156" s="51"/>
      <c r="G156" s="68"/>
      <c r="H156" s="68"/>
      <c r="I156" s="53" t="n">
        <f aca="false">H156*1.1</f>
        <v>0</v>
      </c>
      <c r="J156" s="54" t="n">
        <f aca="false">ROUND(G156*H156,2)</f>
        <v>0</v>
      </c>
    </row>
    <row r="157" s="36" customFormat="true" ht="18" hidden="false" customHeight="true" outlineLevel="0" collapsed="false">
      <c r="A157" s="47" t="s">
        <v>374</v>
      </c>
      <c r="B157" s="56" t="s">
        <v>20</v>
      </c>
      <c r="C157" s="69" t="s">
        <v>375</v>
      </c>
      <c r="D157" s="50" t="s">
        <v>376</v>
      </c>
      <c r="E157" s="50" t="s">
        <v>377</v>
      </c>
      <c r="F157" s="51" t="s">
        <v>24</v>
      </c>
      <c r="G157" s="68" t="n">
        <v>10</v>
      </c>
      <c r="H157" s="68" t="n">
        <v>424.87</v>
      </c>
      <c r="I157" s="53" t="n">
        <f aca="false">H157*1.1</f>
        <v>467.357</v>
      </c>
      <c r="J157" s="54" t="n">
        <f aca="false">ROUND(G157*I157,2)</f>
        <v>4673.57</v>
      </c>
    </row>
    <row r="158" s="36" customFormat="true" ht="17.1" hidden="false" customHeight="true" outlineLevel="0" collapsed="false">
      <c r="A158" s="47"/>
      <c r="B158" s="56"/>
      <c r="C158" s="56"/>
      <c r="D158" s="59" t="s">
        <v>145</v>
      </c>
      <c r="E158" s="50"/>
      <c r="F158" s="51"/>
      <c r="G158" s="68"/>
      <c r="H158" s="68"/>
      <c r="I158" s="53" t="n">
        <f aca="false">H158*1.1</f>
        <v>0</v>
      </c>
      <c r="J158" s="54" t="n">
        <f aca="false">ROUND(G158*H158,2)</f>
        <v>0</v>
      </c>
    </row>
    <row r="159" s="36" customFormat="true" ht="17.1" hidden="false" customHeight="true" outlineLevel="0" collapsed="false">
      <c r="A159" s="47" t="s">
        <v>378</v>
      </c>
      <c r="B159" s="56" t="s">
        <v>20</v>
      </c>
      <c r="C159" s="58" t="s">
        <v>379</v>
      </c>
      <c r="D159" s="50" t="s">
        <v>380</v>
      </c>
      <c r="E159" s="50" t="s">
        <v>381</v>
      </c>
      <c r="F159" s="51" t="s">
        <v>140</v>
      </c>
      <c r="G159" s="68" t="n">
        <v>1</v>
      </c>
      <c r="H159" s="68" t="n">
        <v>552.22</v>
      </c>
      <c r="I159" s="53" t="n">
        <f aca="false">H159*1.1</f>
        <v>607.442</v>
      </c>
      <c r="J159" s="54" t="n">
        <f aca="false">ROUND(G159*I159,2)</f>
        <v>607.44</v>
      </c>
    </row>
    <row r="160" s="36" customFormat="true" ht="30.75" hidden="false" customHeight="true" outlineLevel="0" collapsed="false">
      <c r="A160" s="47" t="s">
        <v>382</v>
      </c>
      <c r="B160" s="56" t="s">
        <v>20</v>
      </c>
      <c r="C160" s="58" t="s">
        <v>383</v>
      </c>
      <c r="D160" s="93" t="s">
        <v>384</v>
      </c>
      <c r="E160" s="50" t="s">
        <v>381</v>
      </c>
      <c r="F160" s="51" t="s">
        <v>140</v>
      </c>
      <c r="G160" s="68" t="n">
        <v>1</v>
      </c>
      <c r="H160" s="68" t="n">
        <v>425.26</v>
      </c>
      <c r="I160" s="53" t="n">
        <f aca="false">H160*1.1</f>
        <v>467.786</v>
      </c>
      <c r="J160" s="54" t="n">
        <f aca="false">ROUND(G160*I160,2)</f>
        <v>467.79</v>
      </c>
    </row>
    <row r="161" s="36" customFormat="true" ht="22.5" hidden="false" customHeight="true" outlineLevel="0" collapsed="false">
      <c r="A161" s="47" t="s">
        <v>385</v>
      </c>
      <c r="B161" s="56" t="s">
        <v>20</v>
      </c>
      <c r="C161" s="94" t="s">
        <v>386</v>
      </c>
      <c r="D161" s="95" t="s">
        <v>387</v>
      </c>
      <c r="E161" s="50"/>
      <c r="F161" s="51" t="s">
        <v>140</v>
      </c>
      <c r="G161" s="68" t="n">
        <v>24</v>
      </c>
      <c r="H161" s="68" t="n">
        <v>118.51</v>
      </c>
      <c r="I161" s="53" t="n">
        <f aca="false">H161*1.1</f>
        <v>130.361</v>
      </c>
      <c r="J161" s="54" t="n">
        <f aca="false">ROUND(G161*I161,2)</f>
        <v>3128.66</v>
      </c>
    </row>
    <row r="162" s="36" customFormat="true" ht="25.5" hidden="false" customHeight="true" outlineLevel="0" collapsed="false">
      <c r="A162" s="47" t="s">
        <v>388</v>
      </c>
      <c r="B162" s="48" t="s">
        <v>89</v>
      </c>
      <c r="C162" s="56" t="s">
        <v>147</v>
      </c>
      <c r="D162" s="50" t="s">
        <v>237</v>
      </c>
      <c r="E162" s="50" t="s">
        <v>389</v>
      </c>
      <c r="F162" s="51" t="s">
        <v>140</v>
      </c>
      <c r="G162" s="68" t="n">
        <v>10</v>
      </c>
      <c r="H162" s="68" t="n">
        <v>113.7</v>
      </c>
      <c r="I162" s="53" t="n">
        <f aca="false">H162*1.1</f>
        <v>125.07</v>
      </c>
      <c r="J162" s="54" t="n">
        <f aca="false">ROUND(G162*I162,2)</f>
        <v>1250.7</v>
      </c>
    </row>
    <row r="163" s="36" customFormat="true" ht="19.5" hidden="true" customHeight="true" outlineLevel="0" collapsed="false">
      <c r="A163" s="47"/>
      <c r="B163" s="83" t="s">
        <v>89</v>
      </c>
      <c r="C163" s="75" t="s">
        <v>390</v>
      </c>
      <c r="D163" s="96" t="s">
        <v>391</v>
      </c>
      <c r="E163" s="50" t="s">
        <v>392</v>
      </c>
      <c r="F163" s="51" t="s">
        <v>140</v>
      </c>
      <c r="G163" s="68" t="n">
        <v>24</v>
      </c>
      <c r="H163" s="68" t="n">
        <v>257.76</v>
      </c>
      <c r="I163" s="53" t="n">
        <f aca="false">H163*1.1</f>
        <v>283.536</v>
      </c>
      <c r="J163" s="54"/>
    </row>
    <row r="164" s="36" customFormat="true" ht="17.1" hidden="true" customHeight="true" outlineLevel="0" collapsed="false">
      <c r="A164" s="47"/>
      <c r="B164" s="56" t="s">
        <v>20</v>
      </c>
      <c r="C164" s="58" t="s">
        <v>393</v>
      </c>
      <c r="D164" s="97" t="s">
        <v>394</v>
      </c>
      <c r="E164" s="50" t="s">
        <v>395</v>
      </c>
      <c r="F164" s="51" t="s">
        <v>140</v>
      </c>
      <c r="G164" s="68" t="n">
        <v>9</v>
      </c>
      <c r="H164" s="68" t="n">
        <v>326.04</v>
      </c>
      <c r="I164" s="53" t="n">
        <f aca="false">H164*1.1</f>
        <v>358.644</v>
      </c>
      <c r="J164" s="54"/>
    </row>
    <row r="165" s="36" customFormat="true" ht="17.1" hidden="false" customHeight="true" outlineLevel="0" collapsed="false">
      <c r="A165" s="47"/>
      <c r="B165" s="56"/>
      <c r="C165" s="56"/>
      <c r="D165" s="59" t="s">
        <v>121</v>
      </c>
      <c r="E165" s="50"/>
      <c r="F165" s="51"/>
      <c r="G165" s="68"/>
      <c r="H165" s="68"/>
      <c r="I165" s="53" t="n">
        <f aca="false">H165*1.1</f>
        <v>0</v>
      </c>
      <c r="J165" s="54" t="n">
        <f aca="false">ROUND(G165*H165,2)</f>
        <v>0</v>
      </c>
    </row>
    <row r="166" s="36" customFormat="true" ht="17.1" hidden="false" customHeight="true" outlineLevel="0" collapsed="false">
      <c r="A166" s="47" t="s">
        <v>396</v>
      </c>
      <c r="B166" s="56" t="s">
        <v>20</v>
      </c>
      <c r="C166" s="58" t="s">
        <v>131</v>
      </c>
      <c r="D166" s="50" t="s">
        <v>397</v>
      </c>
      <c r="E166" s="50" t="s">
        <v>398</v>
      </c>
      <c r="F166" s="51" t="s">
        <v>24</v>
      </c>
      <c r="G166" s="68" t="n">
        <v>604.8</v>
      </c>
      <c r="H166" s="68" t="n">
        <v>19.71</v>
      </c>
      <c r="I166" s="53" t="n">
        <f aca="false">H166*1.1</f>
        <v>21.681</v>
      </c>
      <c r="J166" s="54" t="n">
        <f aca="false">ROUND(G166*I166,2)</f>
        <v>13112.67</v>
      </c>
    </row>
    <row r="167" s="36" customFormat="true" ht="17.1" hidden="false" customHeight="true" outlineLevel="0" collapsed="false">
      <c r="A167" s="47" t="s">
        <v>399</v>
      </c>
      <c r="B167" s="56" t="s">
        <v>20</v>
      </c>
      <c r="C167" s="58" t="s">
        <v>131</v>
      </c>
      <c r="D167" s="50" t="s">
        <v>400</v>
      </c>
      <c r="E167" s="50" t="s">
        <v>401</v>
      </c>
      <c r="F167" s="51" t="s">
        <v>24</v>
      </c>
      <c r="G167" s="68" t="n">
        <v>1080</v>
      </c>
      <c r="H167" s="68" t="n">
        <v>19.71</v>
      </c>
      <c r="I167" s="53" t="n">
        <f aca="false">H167*1.1</f>
        <v>21.681</v>
      </c>
      <c r="J167" s="54" t="n">
        <f aca="false">ROUND(G167*I167,2)</f>
        <v>23415.48</v>
      </c>
    </row>
    <row r="168" s="36" customFormat="true" ht="27.75" hidden="false" customHeight="true" outlineLevel="0" collapsed="false">
      <c r="A168" s="47" t="s">
        <v>402</v>
      </c>
      <c r="B168" s="56" t="s">
        <v>20</v>
      </c>
      <c r="C168" s="58" t="s">
        <v>127</v>
      </c>
      <c r="D168" s="50" t="s">
        <v>403</v>
      </c>
      <c r="E168" s="50" t="s">
        <v>404</v>
      </c>
      <c r="F168" s="51" t="s">
        <v>24</v>
      </c>
      <c r="G168" s="68" t="n">
        <v>59.4</v>
      </c>
      <c r="H168" s="68" t="n">
        <v>28.75</v>
      </c>
      <c r="I168" s="53" t="n">
        <f aca="false">H168*1.1</f>
        <v>31.625</v>
      </c>
      <c r="J168" s="54" t="n">
        <f aca="false">ROUND(G168*I168,2)</f>
        <v>1878.53</v>
      </c>
    </row>
    <row r="169" s="36" customFormat="true" ht="17.1" hidden="false" customHeight="true" outlineLevel="0" collapsed="false">
      <c r="A169" s="47" t="s">
        <v>405</v>
      </c>
      <c r="B169" s="56" t="s">
        <v>20</v>
      </c>
      <c r="C169" s="58" t="s">
        <v>127</v>
      </c>
      <c r="D169" s="50" t="s">
        <v>406</v>
      </c>
      <c r="E169" s="50" t="s">
        <v>407</v>
      </c>
      <c r="F169" s="51" t="s">
        <v>24</v>
      </c>
      <c r="G169" s="68" t="n">
        <v>20</v>
      </c>
      <c r="H169" s="68" t="n">
        <v>28.75</v>
      </c>
      <c r="I169" s="53" t="n">
        <f aca="false">H169*1.1</f>
        <v>31.625</v>
      </c>
      <c r="J169" s="54" t="n">
        <f aca="false">ROUND(G169*I169,2)</f>
        <v>632.5</v>
      </c>
    </row>
    <row r="170" s="36" customFormat="true" ht="23.25" hidden="false" customHeight="true" outlineLevel="0" collapsed="false">
      <c r="A170" s="47" t="s">
        <v>408</v>
      </c>
      <c r="B170" s="56" t="s">
        <v>20</v>
      </c>
      <c r="C170" s="58" t="s">
        <v>123</v>
      </c>
      <c r="D170" s="50" t="s">
        <v>124</v>
      </c>
      <c r="E170" s="50" t="s">
        <v>409</v>
      </c>
      <c r="F170" s="51" t="s">
        <v>24</v>
      </c>
      <c r="G170" s="68" t="n">
        <v>460.8</v>
      </c>
      <c r="H170" s="68" t="n">
        <v>31.22</v>
      </c>
      <c r="I170" s="53" t="n">
        <f aca="false">H170*1.1</f>
        <v>34.342</v>
      </c>
      <c r="J170" s="54" t="n">
        <f aca="false">ROUND(G170*I170,2)</f>
        <v>15824.79</v>
      </c>
    </row>
    <row r="171" s="36" customFormat="true" ht="29.25" hidden="false" customHeight="true" outlineLevel="0" collapsed="false">
      <c r="A171" s="47" t="s">
        <v>410</v>
      </c>
      <c r="B171" s="83" t="s">
        <v>89</v>
      </c>
      <c r="C171" s="98" t="n">
        <v>41595</v>
      </c>
      <c r="D171" s="99" t="s">
        <v>411</v>
      </c>
      <c r="E171" s="50" t="s">
        <v>412</v>
      </c>
      <c r="F171" s="100" t="s">
        <v>24</v>
      </c>
      <c r="G171" s="101" t="n">
        <v>361</v>
      </c>
      <c r="H171" s="68" t="n">
        <v>11.94</v>
      </c>
      <c r="I171" s="53" t="n">
        <f aca="false">H171*1.1</f>
        <v>13.134</v>
      </c>
      <c r="J171" s="54" t="n">
        <f aca="false">ROUND(G171*I171,2)</f>
        <v>4741.37</v>
      </c>
    </row>
    <row r="172" s="36" customFormat="true" ht="23.25" hidden="false" customHeight="true" outlineLevel="0" collapsed="false">
      <c r="A172" s="47" t="s">
        <v>413</v>
      </c>
      <c r="B172" s="56" t="s">
        <v>20</v>
      </c>
      <c r="C172" s="58" t="s">
        <v>131</v>
      </c>
      <c r="D172" s="50" t="s">
        <v>414</v>
      </c>
      <c r="E172" s="50" t="s">
        <v>415</v>
      </c>
      <c r="F172" s="100" t="s">
        <v>24</v>
      </c>
      <c r="G172" s="101" t="n">
        <v>697.5</v>
      </c>
      <c r="H172" s="68" t="n">
        <v>19.71</v>
      </c>
      <c r="I172" s="53" t="n">
        <f aca="false">H172*1.1</f>
        <v>21.681</v>
      </c>
      <c r="J172" s="54" t="n">
        <f aca="false">ROUND(G172*I172,2)</f>
        <v>15122.5</v>
      </c>
    </row>
    <row r="173" s="36" customFormat="true" ht="17.1" hidden="false" customHeight="true" outlineLevel="0" collapsed="false">
      <c r="A173" s="47"/>
      <c r="B173" s="56"/>
      <c r="C173" s="56"/>
      <c r="D173" s="59" t="s">
        <v>134</v>
      </c>
      <c r="E173" s="50"/>
      <c r="F173" s="51"/>
      <c r="G173" s="68"/>
      <c r="H173" s="68"/>
      <c r="I173" s="53" t="n">
        <f aca="false">H173*1.1</f>
        <v>0</v>
      </c>
      <c r="J173" s="54" t="n">
        <f aca="false">ROUND(G173*H173,2)</f>
        <v>0</v>
      </c>
    </row>
    <row r="174" s="36" customFormat="true" ht="17.1" hidden="false" customHeight="true" outlineLevel="0" collapsed="false">
      <c r="A174" s="47" t="s">
        <v>416</v>
      </c>
      <c r="B174" s="83" t="s">
        <v>93</v>
      </c>
      <c r="C174" s="102" t="n">
        <v>99855</v>
      </c>
      <c r="D174" s="70" t="s">
        <v>417</v>
      </c>
      <c r="E174" s="50" t="s">
        <v>418</v>
      </c>
      <c r="F174" s="51" t="s">
        <v>53</v>
      </c>
      <c r="G174" s="68" t="n">
        <v>36</v>
      </c>
      <c r="H174" s="68" t="n">
        <v>67.87</v>
      </c>
      <c r="I174" s="53" t="n">
        <f aca="false">H174*1.1</f>
        <v>74.657</v>
      </c>
      <c r="J174" s="54" t="n">
        <f aca="false">ROUND(G174*I174,2)</f>
        <v>2687.65</v>
      </c>
    </row>
    <row r="175" s="36" customFormat="true" ht="17.1" hidden="false" customHeight="true" outlineLevel="0" collapsed="false">
      <c r="A175" s="47"/>
      <c r="B175" s="56"/>
      <c r="C175" s="56"/>
      <c r="D175" s="59" t="s">
        <v>42</v>
      </c>
      <c r="E175" s="50"/>
      <c r="F175" s="60"/>
      <c r="G175" s="68"/>
      <c r="H175" s="68"/>
      <c r="I175" s="68"/>
      <c r="J175" s="62" t="n">
        <f aca="false">SUM(J154:J174)</f>
        <v>113868.41</v>
      </c>
    </row>
    <row r="176" s="36" customFormat="true" ht="17.1" hidden="true" customHeight="true" outlineLevel="0" collapsed="false">
      <c r="A176" s="63" t="s">
        <v>419</v>
      </c>
      <c r="B176" s="64"/>
      <c r="C176" s="64"/>
      <c r="D176" s="41" t="s">
        <v>420</v>
      </c>
      <c r="E176" s="41"/>
      <c r="F176" s="65"/>
      <c r="G176" s="66"/>
      <c r="H176" s="66"/>
      <c r="I176" s="66"/>
      <c r="J176" s="67"/>
    </row>
    <row r="177" s="36" customFormat="true" ht="17.1" hidden="true" customHeight="true" outlineLevel="0" collapsed="false">
      <c r="A177" s="47"/>
      <c r="B177" s="56"/>
      <c r="C177" s="56"/>
      <c r="D177" s="59" t="s">
        <v>421</v>
      </c>
      <c r="E177" s="59"/>
      <c r="F177" s="60"/>
      <c r="G177" s="82"/>
      <c r="H177" s="82"/>
      <c r="I177" s="82"/>
      <c r="J177" s="103"/>
    </row>
    <row r="178" s="36" customFormat="true" ht="30.75" hidden="true" customHeight="true" outlineLevel="0" collapsed="false">
      <c r="A178" s="47"/>
      <c r="B178" s="48" t="s">
        <v>20</v>
      </c>
      <c r="C178" s="58" t="s">
        <v>46</v>
      </c>
      <c r="D178" s="50" t="s">
        <v>47</v>
      </c>
      <c r="E178" s="50" t="s">
        <v>48</v>
      </c>
      <c r="F178" s="51" t="s">
        <v>34</v>
      </c>
      <c r="G178" s="68" t="n">
        <v>12.9</v>
      </c>
      <c r="H178" s="68" t="n">
        <v>54</v>
      </c>
      <c r="I178" s="68"/>
      <c r="J178" s="54" t="n">
        <f aca="false">ROUND(G178*H178,2)</f>
        <v>696.6</v>
      </c>
    </row>
    <row r="179" s="36" customFormat="true" ht="17.1" hidden="true" customHeight="true" outlineLevel="0" collapsed="false">
      <c r="A179" s="47"/>
      <c r="B179" s="56"/>
      <c r="C179" s="56"/>
      <c r="D179" s="59" t="s">
        <v>422</v>
      </c>
      <c r="E179" s="59"/>
      <c r="F179" s="51"/>
      <c r="G179" s="68"/>
      <c r="H179" s="68"/>
      <c r="I179" s="68"/>
      <c r="J179" s="54" t="n">
        <f aca="false">ROUND(G179*H179,2)</f>
        <v>0</v>
      </c>
    </row>
    <row r="180" s="36" customFormat="true" ht="17.1" hidden="true" customHeight="true" outlineLevel="0" collapsed="false">
      <c r="A180" s="47"/>
      <c r="B180" s="48" t="s">
        <v>20</v>
      </c>
      <c r="C180" s="58" t="s">
        <v>31</v>
      </c>
      <c r="D180" s="50" t="s">
        <v>423</v>
      </c>
      <c r="E180" s="50" t="s">
        <v>424</v>
      </c>
      <c r="F180" s="51" t="s">
        <v>34</v>
      </c>
      <c r="G180" s="68" t="n">
        <v>5.88</v>
      </c>
      <c r="H180" s="68" t="n">
        <v>148.5</v>
      </c>
      <c r="I180" s="68"/>
      <c r="J180" s="54" t="n">
        <f aca="false">ROUND(G180*H180,2)</f>
        <v>873.18</v>
      </c>
    </row>
    <row r="181" s="36" customFormat="true" ht="17.1" hidden="true" customHeight="true" outlineLevel="0" collapsed="false">
      <c r="A181" s="47"/>
      <c r="B181" s="48" t="s">
        <v>20</v>
      </c>
      <c r="C181" s="58" t="s">
        <v>425</v>
      </c>
      <c r="D181" s="86" t="s">
        <v>426</v>
      </c>
      <c r="E181" s="50" t="s">
        <v>427</v>
      </c>
      <c r="F181" s="51" t="s">
        <v>53</v>
      </c>
      <c r="G181" s="68" t="n">
        <v>53</v>
      </c>
      <c r="H181" s="68" t="n">
        <v>37.01</v>
      </c>
      <c r="I181" s="68"/>
      <c r="J181" s="54" t="n">
        <f aca="false">ROUND(G181*H181,2)</f>
        <v>1961.53</v>
      </c>
    </row>
    <row r="182" s="36" customFormat="true" ht="17.1" hidden="true" customHeight="true" outlineLevel="0" collapsed="false">
      <c r="A182" s="47"/>
      <c r="B182" s="48" t="s">
        <v>20</v>
      </c>
      <c r="C182" s="58" t="s">
        <v>40</v>
      </c>
      <c r="D182" s="50" t="s">
        <v>41</v>
      </c>
      <c r="E182" s="50" t="s">
        <v>428</v>
      </c>
      <c r="F182" s="51" t="s">
        <v>24</v>
      </c>
      <c r="G182" s="68" t="n">
        <v>9.8</v>
      </c>
      <c r="H182" s="52" t="n">
        <v>276.69</v>
      </c>
      <c r="I182" s="52"/>
      <c r="J182" s="54" t="n">
        <f aca="false">ROUND(G182*H182,2)</f>
        <v>2711.56</v>
      </c>
    </row>
    <row r="183" s="36" customFormat="true" ht="17.1" hidden="true" customHeight="true" outlineLevel="0" collapsed="false">
      <c r="A183" s="47"/>
      <c r="B183" s="48" t="s">
        <v>20</v>
      </c>
      <c r="C183" s="58" t="s">
        <v>429</v>
      </c>
      <c r="D183" s="86" t="s">
        <v>430</v>
      </c>
      <c r="E183" s="50" t="s">
        <v>431</v>
      </c>
      <c r="F183" s="51" t="s">
        <v>24</v>
      </c>
      <c r="G183" s="68" t="n">
        <v>333</v>
      </c>
      <c r="H183" s="68" t="n">
        <v>68.46</v>
      </c>
      <c r="I183" s="68"/>
      <c r="J183" s="54" t="n">
        <f aca="false">ROUND(G183*H183,2)</f>
        <v>22797.18</v>
      </c>
    </row>
    <row r="184" s="36" customFormat="true" ht="17.1" hidden="true" customHeight="true" outlineLevel="0" collapsed="false">
      <c r="A184" s="47"/>
      <c r="B184" s="56"/>
      <c r="C184" s="56"/>
      <c r="D184" s="59" t="s">
        <v>160</v>
      </c>
      <c r="E184" s="59"/>
      <c r="F184" s="51"/>
      <c r="G184" s="68"/>
      <c r="H184" s="68"/>
      <c r="I184" s="68"/>
      <c r="J184" s="54" t="n">
        <f aca="false">ROUND(G184*H184,2)</f>
        <v>0</v>
      </c>
    </row>
    <row r="185" s="36" customFormat="true" ht="17.1" hidden="true" customHeight="true" outlineLevel="0" collapsed="false">
      <c r="A185" s="47"/>
      <c r="B185" s="48" t="s">
        <v>20</v>
      </c>
      <c r="C185" s="58" t="s">
        <v>162</v>
      </c>
      <c r="D185" s="86" t="s">
        <v>163</v>
      </c>
      <c r="E185" s="50" t="s">
        <v>164</v>
      </c>
      <c r="F185" s="51" t="s">
        <v>24</v>
      </c>
      <c r="G185" s="68" t="n">
        <v>31</v>
      </c>
      <c r="H185" s="68" t="n">
        <v>43.08</v>
      </c>
      <c r="I185" s="68"/>
      <c r="J185" s="54" t="n">
        <f aca="false">ROUND(G185*H185,2)</f>
        <v>1335.48</v>
      </c>
    </row>
    <row r="186" s="36" customFormat="true" ht="17.1" hidden="true" customHeight="true" outlineLevel="0" collapsed="false">
      <c r="A186" s="47"/>
      <c r="B186" s="48" t="s">
        <v>20</v>
      </c>
      <c r="C186" s="58" t="s">
        <v>72</v>
      </c>
      <c r="D186" s="50" t="s">
        <v>166</v>
      </c>
      <c r="E186" s="50" t="s">
        <v>167</v>
      </c>
      <c r="F186" s="51" t="s">
        <v>24</v>
      </c>
      <c r="G186" s="68" t="n">
        <v>62</v>
      </c>
      <c r="H186" s="68" t="n">
        <v>7.49</v>
      </c>
      <c r="I186" s="68"/>
      <c r="J186" s="54" t="n">
        <f aca="false">ROUND(G186*H186,2)</f>
        <v>464.38</v>
      </c>
    </row>
    <row r="187" s="36" customFormat="true" ht="17.1" hidden="true" customHeight="true" outlineLevel="0" collapsed="false">
      <c r="A187" s="47"/>
      <c r="B187" s="48" t="s">
        <v>20</v>
      </c>
      <c r="C187" s="58" t="s">
        <v>76</v>
      </c>
      <c r="D187" s="50" t="s">
        <v>169</v>
      </c>
      <c r="E187" s="50" t="s">
        <v>167</v>
      </c>
      <c r="F187" s="51" t="s">
        <v>24</v>
      </c>
      <c r="G187" s="68" t="n">
        <v>62</v>
      </c>
      <c r="H187" s="68" t="n">
        <v>8.68</v>
      </c>
      <c r="I187" s="68"/>
      <c r="J187" s="54" t="n">
        <f aca="false">ROUND(G187*H187,2)</f>
        <v>538.16</v>
      </c>
    </row>
    <row r="188" s="36" customFormat="true" ht="17.1" hidden="true" customHeight="true" outlineLevel="0" collapsed="false">
      <c r="A188" s="47"/>
      <c r="B188" s="56" t="s">
        <v>20</v>
      </c>
      <c r="C188" s="58" t="s">
        <v>432</v>
      </c>
      <c r="D188" s="50" t="s">
        <v>433</v>
      </c>
      <c r="E188" s="50" t="s">
        <v>434</v>
      </c>
      <c r="F188" s="51" t="s">
        <v>140</v>
      </c>
      <c r="G188" s="68" t="n">
        <v>20</v>
      </c>
      <c r="H188" s="68" t="n">
        <v>29.39</v>
      </c>
      <c r="I188" s="68"/>
      <c r="J188" s="54" t="n">
        <f aca="false">ROUND(G188*H188,2)</f>
        <v>587.8</v>
      </c>
    </row>
    <row r="189" s="36" customFormat="true" ht="17.1" hidden="true" customHeight="true" outlineLevel="0" collapsed="false">
      <c r="A189" s="47"/>
      <c r="B189" s="56" t="s">
        <v>20</v>
      </c>
      <c r="C189" s="58" t="s">
        <v>435</v>
      </c>
      <c r="D189" s="86" t="s">
        <v>436</v>
      </c>
      <c r="E189" s="50" t="s">
        <v>434</v>
      </c>
      <c r="F189" s="51" t="s">
        <v>140</v>
      </c>
      <c r="G189" s="68" t="n">
        <v>20</v>
      </c>
      <c r="H189" s="68" t="n">
        <v>23.75</v>
      </c>
      <c r="I189" s="68"/>
      <c r="J189" s="54" t="n">
        <f aca="false">ROUND(G189*H189,2)</f>
        <v>475</v>
      </c>
    </row>
    <row r="190" s="36" customFormat="true" ht="17.1" hidden="true" customHeight="true" outlineLevel="0" collapsed="false">
      <c r="A190" s="47"/>
      <c r="B190" s="56" t="s">
        <v>20</v>
      </c>
      <c r="C190" s="58" t="s">
        <v>437</v>
      </c>
      <c r="D190" s="86" t="s">
        <v>438</v>
      </c>
      <c r="E190" s="50" t="s">
        <v>434</v>
      </c>
      <c r="F190" s="51" t="s">
        <v>140</v>
      </c>
      <c r="G190" s="68" t="n">
        <v>20</v>
      </c>
      <c r="H190" s="68" t="n">
        <v>31.27</v>
      </c>
      <c r="I190" s="68"/>
      <c r="J190" s="54" t="n">
        <f aca="false">ROUND(G190*H190,2)</f>
        <v>625.4</v>
      </c>
    </row>
    <row r="191" s="36" customFormat="true" ht="17.1" hidden="true" customHeight="true" outlineLevel="0" collapsed="false">
      <c r="A191" s="47"/>
      <c r="B191" s="56" t="s">
        <v>20</v>
      </c>
      <c r="C191" s="58" t="s">
        <v>131</v>
      </c>
      <c r="D191" s="50" t="s">
        <v>171</v>
      </c>
      <c r="E191" s="50" t="s">
        <v>164</v>
      </c>
      <c r="F191" s="51" t="s">
        <v>24</v>
      </c>
      <c r="G191" s="68" t="n">
        <v>31</v>
      </c>
      <c r="H191" s="68" t="n">
        <v>19.71</v>
      </c>
      <c r="I191" s="68"/>
      <c r="J191" s="54" t="n">
        <f aca="false">ROUND(G191*H191,2)</f>
        <v>611.01</v>
      </c>
    </row>
    <row r="192" s="36" customFormat="true" ht="17.1" hidden="true" customHeight="true" outlineLevel="0" collapsed="false">
      <c r="A192" s="47"/>
      <c r="B192" s="56"/>
      <c r="C192" s="56"/>
      <c r="D192" s="59" t="s">
        <v>141</v>
      </c>
      <c r="E192" s="50"/>
      <c r="F192" s="51"/>
      <c r="G192" s="68"/>
      <c r="H192" s="68"/>
      <c r="I192" s="68"/>
      <c r="J192" s="54" t="n">
        <f aca="false">ROUND(G192*H192,2)</f>
        <v>0</v>
      </c>
    </row>
    <row r="193" s="36" customFormat="true" ht="17.1" hidden="true" customHeight="true" outlineLevel="0" collapsed="false">
      <c r="A193" s="47"/>
      <c r="B193" s="56" t="s">
        <v>20</v>
      </c>
      <c r="C193" s="58" t="s">
        <v>131</v>
      </c>
      <c r="D193" s="50" t="s">
        <v>143</v>
      </c>
      <c r="E193" s="50" t="s">
        <v>144</v>
      </c>
      <c r="F193" s="51" t="s">
        <v>24</v>
      </c>
      <c r="G193" s="68" t="n">
        <v>48</v>
      </c>
      <c r="H193" s="68" t="n">
        <v>19.71</v>
      </c>
      <c r="I193" s="68"/>
      <c r="J193" s="54" t="n">
        <f aca="false">ROUND(G193*H193,2)</f>
        <v>946.08</v>
      </c>
    </row>
    <row r="194" s="36" customFormat="true" ht="17.1" hidden="true" customHeight="true" outlineLevel="0" collapsed="false">
      <c r="A194" s="47"/>
      <c r="B194" s="56"/>
      <c r="C194" s="56"/>
      <c r="D194" s="59" t="s">
        <v>145</v>
      </c>
      <c r="E194" s="50"/>
      <c r="F194" s="51"/>
      <c r="G194" s="68"/>
      <c r="H194" s="68"/>
      <c r="I194" s="68"/>
      <c r="J194" s="54" t="n">
        <f aca="false">ROUND(G194*H194,2)</f>
        <v>0</v>
      </c>
    </row>
    <row r="195" s="36" customFormat="true" ht="35.25" hidden="true" customHeight="true" outlineLevel="0" collapsed="false">
      <c r="A195" s="47"/>
      <c r="B195" s="48" t="s">
        <v>89</v>
      </c>
      <c r="C195" s="56" t="s">
        <v>147</v>
      </c>
      <c r="D195" s="50" t="s">
        <v>237</v>
      </c>
      <c r="E195" s="50" t="s">
        <v>149</v>
      </c>
      <c r="F195" s="51" t="s">
        <v>29</v>
      </c>
      <c r="G195" s="68" t="n">
        <v>2</v>
      </c>
      <c r="H195" s="68" t="n">
        <v>113.7</v>
      </c>
      <c r="I195" s="68"/>
      <c r="J195" s="54" t="n">
        <f aca="false">ROUND(G195*H195,2)</f>
        <v>227.4</v>
      </c>
    </row>
    <row r="196" s="36" customFormat="true" ht="23.25" hidden="true" customHeight="true" outlineLevel="0" collapsed="false">
      <c r="A196" s="47"/>
      <c r="B196" s="56" t="s">
        <v>20</v>
      </c>
      <c r="C196" s="58" t="s">
        <v>151</v>
      </c>
      <c r="D196" s="50" t="s">
        <v>152</v>
      </c>
      <c r="E196" s="50" t="s">
        <v>139</v>
      </c>
      <c r="F196" s="51" t="s">
        <v>140</v>
      </c>
      <c r="G196" s="68" t="n">
        <v>2</v>
      </c>
      <c r="H196" s="68" t="n">
        <v>919.09</v>
      </c>
      <c r="I196" s="68"/>
      <c r="J196" s="54" t="n">
        <f aca="false">ROUND(G196*H196,2)</f>
        <v>1838.18</v>
      </c>
    </row>
    <row r="197" s="36" customFormat="true" ht="23.25" hidden="true" customHeight="true" outlineLevel="0" collapsed="false">
      <c r="A197" s="47"/>
      <c r="B197" s="56" t="s">
        <v>20</v>
      </c>
      <c r="C197" s="58" t="s">
        <v>154</v>
      </c>
      <c r="D197" s="86" t="s">
        <v>155</v>
      </c>
      <c r="E197" s="50" t="s">
        <v>156</v>
      </c>
      <c r="F197" s="51" t="s">
        <v>140</v>
      </c>
      <c r="G197" s="68" t="n">
        <v>4</v>
      </c>
      <c r="H197" s="68" t="n">
        <v>82.42</v>
      </c>
      <c r="I197" s="68"/>
      <c r="J197" s="54" t="n">
        <f aca="false">ROUND(G197*H197,2)</f>
        <v>329.68</v>
      </c>
    </row>
    <row r="198" s="36" customFormat="true" ht="30.75" hidden="true" customHeight="true" outlineLevel="0" collapsed="false">
      <c r="A198" s="47"/>
      <c r="B198" s="48" t="s">
        <v>89</v>
      </c>
      <c r="C198" s="56" t="s">
        <v>439</v>
      </c>
      <c r="D198" s="50" t="s">
        <v>159</v>
      </c>
      <c r="E198" s="50" t="s">
        <v>139</v>
      </c>
      <c r="F198" s="51" t="s">
        <v>140</v>
      </c>
      <c r="G198" s="68" t="n">
        <v>2</v>
      </c>
      <c r="H198" s="68" t="n">
        <v>270.54</v>
      </c>
      <c r="I198" s="68"/>
      <c r="J198" s="54" t="n">
        <f aca="false">ROUND(G198*H198,2)</f>
        <v>541.08</v>
      </c>
    </row>
    <row r="199" s="36" customFormat="true" ht="17.1" hidden="true" customHeight="true" outlineLevel="0" collapsed="false">
      <c r="A199" s="47"/>
      <c r="B199" s="56"/>
      <c r="C199" s="56"/>
      <c r="D199" s="59" t="s">
        <v>42</v>
      </c>
      <c r="E199" s="50"/>
      <c r="F199" s="51"/>
      <c r="G199" s="68"/>
      <c r="H199" s="68"/>
      <c r="I199" s="68"/>
      <c r="J199" s="62"/>
    </row>
    <row r="200" s="36" customFormat="true" ht="17.1" hidden="true" customHeight="true" outlineLevel="0" collapsed="false">
      <c r="A200" s="63" t="s">
        <v>440</v>
      </c>
      <c r="B200" s="64"/>
      <c r="C200" s="64"/>
      <c r="D200" s="41" t="s">
        <v>441</v>
      </c>
      <c r="E200" s="41"/>
      <c r="F200" s="65"/>
      <c r="G200" s="66"/>
      <c r="H200" s="66"/>
      <c r="I200" s="66"/>
      <c r="J200" s="67"/>
    </row>
    <row r="201" s="36" customFormat="true" ht="26.25" hidden="true" customHeight="true" outlineLevel="0" collapsed="false">
      <c r="A201" s="87"/>
      <c r="B201" s="48" t="s">
        <v>89</v>
      </c>
      <c r="C201" s="56" t="s">
        <v>174</v>
      </c>
      <c r="D201" s="50" t="s">
        <v>175</v>
      </c>
      <c r="E201" s="50" t="s">
        <v>176</v>
      </c>
      <c r="F201" s="51" t="s">
        <v>24</v>
      </c>
      <c r="G201" s="68" t="n">
        <v>581</v>
      </c>
      <c r="H201" s="68" t="n">
        <v>2.78</v>
      </c>
      <c r="I201" s="68"/>
      <c r="J201" s="54" t="n">
        <f aca="false">ROUND(G201*H201,2)</f>
        <v>1615.18</v>
      </c>
    </row>
    <row r="202" s="36" customFormat="true" ht="17.1" hidden="true" customHeight="true" outlineLevel="0" collapsed="false">
      <c r="A202" s="87"/>
      <c r="B202" s="48" t="s">
        <v>20</v>
      </c>
      <c r="C202" s="58" t="s">
        <v>36</v>
      </c>
      <c r="D202" s="50" t="s">
        <v>37</v>
      </c>
      <c r="E202" s="50" t="s">
        <v>178</v>
      </c>
      <c r="F202" s="51" t="s">
        <v>34</v>
      </c>
      <c r="G202" s="68" t="n">
        <v>290.5</v>
      </c>
      <c r="H202" s="68" t="n">
        <v>12.59</v>
      </c>
      <c r="I202" s="68"/>
      <c r="J202" s="54" t="n">
        <f aca="false">ROUND(G202*H202,2)</f>
        <v>3657.4</v>
      </c>
    </row>
    <row r="203" s="36" customFormat="true" ht="17.1" hidden="true" customHeight="true" outlineLevel="0" collapsed="false">
      <c r="A203" s="47"/>
      <c r="B203" s="48" t="s">
        <v>20</v>
      </c>
      <c r="C203" s="58" t="s">
        <v>40</v>
      </c>
      <c r="D203" s="50" t="s">
        <v>41</v>
      </c>
      <c r="E203" s="50" t="s">
        <v>442</v>
      </c>
      <c r="F203" s="51" t="s">
        <v>34</v>
      </c>
      <c r="G203" s="68" t="n">
        <v>40.67</v>
      </c>
      <c r="H203" s="52" t="n">
        <v>276.69</v>
      </c>
      <c r="I203" s="52"/>
      <c r="J203" s="54" t="n">
        <f aca="false">ROUND(G203*H203,2)</f>
        <v>11252.98</v>
      </c>
    </row>
    <row r="204" s="36" customFormat="true" ht="17.1" hidden="true" customHeight="true" outlineLevel="0" collapsed="false">
      <c r="A204" s="47"/>
      <c r="B204" s="56" t="s">
        <v>26</v>
      </c>
      <c r="C204" s="56"/>
      <c r="D204" s="50" t="s">
        <v>443</v>
      </c>
      <c r="E204" s="50" t="s">
        <v>444</v>
      </c>
      <c r="F204" s="51" t="s">
        <v>140</v>
      </c>
      <c r="G204" s="68" t="n">
        <v>9</v>
      </c>
      <c r="H204" s="68" t="n">
        <v>100</v>
      </c>
      <c r="I204" s="68"/>
      <c r="J204" s="54" t="n">
        <f aca="false">ROUND(G204*H204,2)</f>
        <v>900</v>
      </c>
    </row>
    <row r="205" s="36" customFormat="true" ht="17.1" hidden="true" customHeight="true" outlineLevel="0" collapsed="false">
      <c r="A205" s="47"/>
      <c r="B205" s="83"/>
      <c r="C205" s="102"/>
      <c r="D205" s="59" t="s">
        <v>42</v>
      </c>
      <c r="E205" s="50"/>
      <c r="F205" s="51"/>
      <c r="G205" s="68"/>
      <c r="H205" s="68"/>
      <c r="I205" s="68"/>
      <c r="J205" s="62"/>
    </row>
    <row r="206" customFormat="false" ht="16.5" hidden="false" customHeight="true" outlineLevel="0" collapsed="false">
      <c r="A206" s="47"/>
      <c r="B206" s="51"/>
      <c r="C206" s="47"/>
      <c r="D206" s="59"/>
      <c r="E206" s="104"/>
      <c r="F206" s="105"/>
      <c r="G206" s="106" t="s">
        <v>445</v>
      </c>
      <c r="H206" s="106"/>
      <c r="I206" s="107"/>
      <c r="J206" s="108" t="n">
        <f aca="false">J16+J62+J112+J151+J175</f>
        <v>388476.01</v>
      </c>
    </row>
    <row r="207" customFormat="false" ht="16.5" hidden="false" customHeight="true" outlineLevel="0" collapsed="false">
      <c r="A207" s="109"/>
      <c r="B207" s="110"/>
      <c r="C207" s="109"/>
      <c r="D207" s="111"/>
      <c r="E207" s="112"/>
      <c r="F207" s="113"/>
      <c r="G207" s="114"/>
      <c r="H207" s="114"/>
      <c r="I207" s="115" t="s">
        <v>446</v>
      </c>
      <c r="J207" s="103" t="n">
        <v>350000</v>
      </c>
    </row>
    <row r="208" customFormat="false" ht="16.5" hidden="false" customHeight="true" outlineLevel="0" collapsed="false">
      <c r="A208" s="116"/>
      <c r="B208" s="117" t="s">
        <v>447</v>
      </c>
      <c r="C208" s="117"/>
      <c r="D208" s="117"/>
      <c r="E208" s="118"/>
      <c r="F208" s="113"/>
      <c r="G208" s="114"/>
      <c r="H208" s="114"/>
      <c r="I208" s="119" t="s">
        <v>448</v>
      </c>
      <c r="J208" s="82" t="n">
        <f aca="false">J206-J207</f>
        <v>38476.01</v>
      </c>
    </row>
    <row r="209" customFormat="false" ht="16.5" hidden="false" customHeight="true" outlineLevel="0" collapsed="false">
      <c r="A209" s="116"/>
      <c r="B209" s="117"/>
      <c r="C209" s="117"/>
      <c r="D209" s="117"/>
      <c r="E209" s="118"/>
      <c r="F209" s="113"/>
      <c r="G209" s="113"/>
      <c r="H209" s="113"/>
      <c r="I209" s="113"/>
      <c r="J209" s="113"/>
    </row>
    <row r="210" customFormat="false" ht="16.5" hidden="false" customHeight="true" outlineLevel="0" collapsed="false">
      <c r="A210" s="116"/>
      <c r="B210" s="117"/>
      <c r="C210" s="117"/>
      <c r="D210" s="117"/>
      <c r="E210" s="118"/>
      <c r="F210" s="113"/>
      <c r="G210" s="113"/>
      <c r="H210" s="113"/>
      <c r="I210" s="113"/>
      <c r="J210" s="113"/>
    </row>
    <row r="211" customFormat="false" ht="16.5" hidden="false" customHeight="true" outlineLevel="0" collapsed="false">
      <c r="A211" s="116"/>
      <c r="B211" s="120"/>
      <c r="C211" s="116"/>
      <c r="D211" s="121" t="s">
        <v>449</v>
      </c>
      <c r="E211" s="121"/>
      <c r="F211" s="122"/>
      <c r="G211" s="123"/>
      <c r="H211" s="123"/>
      <c r="I211" s="123"/>
      <c r="J211" s="123"/>
    </row>
    <row r="212" customFormat="false" ht="16.5" hidden="false" customHeight="true" outlineLevel="0" collapsed="false">
      <c r="A212" s="116"/>
      <c r="B212" s="120"/>
      <c r="C212" s="116"/>
      <c r="D212" s="121" t="s">
        <v>450</v>
      </c>
      <c r="E212" s="121"/>
      <c r="F212" s="122"/>
      <c r="G212" s="123"/>
      <c r="H212" s="123"/>
      <c r="I212" s="123"/>
      <c r="J212" s="123"/>
    </row>
    <row r="213" customFormat="false" ht="16.5" hidden="false" customHeight="true" outlineLevel="0" collapsed="false">
      <c r="A213" s="116"/>
      <c r="B213" s="120"/>
      <c r="C213" s="116"/>
      <c r="D213" s="121" t="s">
        <v>451</v>
      </c>
      <c r="E213" s="121"/>
      <c r="F213" s="122"/>
      <c r="G213" s="123"/>
      <c r="H213" s="123"/>
      <c r="I213" s="123"/>
      <c r="J213" s="123"/>
    </row>
  </sheetData>
  <mergeCells count="7">
    <mergeCell ref="A5:D5"/>
    <mergeCell ref="F5:J5"/>
    <mergeCell ref="A7:J7"/>
    <mergeCell ref="A9:G9"/>
    <mergeCell ref="G206:H206"/>
    <mergeCell ref="B208:D208"/>
    <mergeCell ref="G208:H208"/>
  </mergeCells>
  <printOptions headings="false" gridLines="false" gridLinesSet="true" horizontalCentered="true" verticalCentered="false"/>
  <pageMargins left="0.196527777777778" right="0.196527777777778" top="1.90833333333333" bottom="0.590277777777778" header="0.354166666666667" footer="0.196527777777778"/>
  <pageSetup paperSize="9" scale="9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&amp;RPágina &amp;P 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35"/>
  <sheetViews>
    <sheetView showFormulas="false" showGridLines="true" showRowColHeaders="true" showZeros="true" rightToLeft="false" tabSelected="false" showOutlineSymbols="true" defaultGridColor="true" view="normal" topLeftCell="A26" colorId="64" zoomScale="100" zoomScaleNormal="100" zoomScalePageLayoutView="100" workbookViewId="0">
      <selection pane="topLeft" activeCell="H9" activeCellId="0" sqref="H9"/>
    </sheetView>
  </sheetViews>
  <sheetFormatPr defaultRowHeight="12.75" zeroHeight="false" outlineLevelRow="0" outlineLevelCol="0"/>
  <cols>
    <col collapsed="false" customWidth="true" hidden="false" outlineLevel="0" max="1" min="1" style="0" width="7.29"/>
    <col collapsed="false" customWidth="true" hidden="false" outlineLevel="0" max="3" min="2" style="0" width="8.67"/>
    <col collapsed="false" customWidth="true" hidden="false" outlineLevel="0" max="4" min="4" style="0" width="31.7"/>
    <col collapsed="false" customWidth="true" hidden="false" outlineLevel="0" max="1025" min="5" style="0" width="8.67"/>
  </cols>
  <sheetData>
    <row r="1" s="7" customFormat="true" ht="15.75" hidden="false" customHeight="false" outlineLevel="0" collapsed="false">
      <c r="A1" s="8" t="s">
        <v>0</v>
      </c>
      <c r="B1" s="9"/>
      <c r="C1" s="9"/>
      <c r="D1" s="10" t="s">
        <v>452</v>
      </c>
      <c r="E1" s="9"/>
      <c r="F1" s="9"/>
      <c r="G1" s="9"/>
      <c r="H1" s="9"/>
    </row>
    <row r="2" s="7" customFormat="true" ht="6.75" hidden="false" customHeight="true" outlineLevel="0" collapsed="false">
      <c r="A2" s="11"/>
      <c r="B2" s="11"/>
      <c r="C2" s="11"/>
      <c r="D2" s="11"/>
      <c r="E2" s="11"/>
      <c r="F2" s="12"/>
      <c r="G2" s="11"/>
      <c r="H2" s="13"/>
    </row>
    <row r="3" s="7" customFormat="true" ht="18.75" hidden="false" customHeight="true" outlineLevel="0" collapsed="false">
      <c r="A3" s="124" t="s">
        <v>2</v>
      </c>
      <c r="B3" s="124"/>
      <c r="C3" s="124"/>
      <c r="D3" s="124"/>
      <c r="E3" s="124"/>
      <c r="F3" s="124"/>
      <c r="G3" s="124"/>
      <c r="H3" s="124"/>
    </row>
    <row r="4" s="7" customFormat="true" ht="18.75" hidden="false" customHeight="true" outlineLevel="0" collapsed="false">
      <c r="A4" s="124" t="s">
        <v>3</v>
      </c>
      <c r="B4" s="124"/>
      <c r="C4" s="124"/>
      <c r="D4" s="124"/>
      <c r="E4" s="124"/>
      <c r="F4" s="124"/>
      <c r="G4" s="124"/>
      <c r="H4" s="124"/>
    </row>
    <row r="5" s="7" customFormat="true" ht="17.25" hidden="false" customHeight="true" outlineLevel="0" collapsed="false">
      <c r="A5" s="125" t="s">
        <v>4</v>
      </c>
      <c r="B5" s="126"/>
      <c r="C5" s="126"/>
      <c r="D5" s="126"/>
      <c r="E5" s="126"/>
      <c r="F5" s="126"/>
      <c r="G5" s="126"/>
      <c r="H5" s="127"/>
    </row>
    <row r="6" s="7" customFormat="true" ht="17.25" hidden="false" customHeight="true" outlineLevel="0" collapsed="false">
      <c r="A6" s="24" t="s">
        <v>453</v>
      </c>
      <c r="B6" s="25"/>
      <c r="C6" s="26"/>
      <c r="D6" s="26"/>
      <c r="E6" s="27"/>
      <c r="F6" s="28"/>
      <c r="G6" s="28"/>
      <c r="H6" s="29"/>
    </row>
    <row r="7" s="7" customFormat="true" ht="13.5" hidden="false" customHeight="true" outlineLevel="0" collapsed="false">
      <c r="A7" s="30"/>
      <c r="B7" s="30"/>
      <c r="C7" s="30"/>
      <c r="D7" s="30"/>
      <c r="E7" s="30"/>
      <c r="F7" s="30"/>
      <c r="G7" s="30"/>
      <c r="H7" s="30"/>
    </row>
    <row r="8" s="7" customFormat="true" ht="17.25" hidden="false" customHeight="true" outlineLevel="0" collapsed="false">
      <c r="A8" s="128" t="s">
        <v>454</v>
      </c>
      <c r="B8" s="128"/>
      <c r="C8" s="128"/>
      <c r="D8" s="128"/>
      <c r="E8" s="30"/>
      <c r="F8" s="30"/>
      <c r="G8" s="30"/>
      <c r="H8" s="30"/>
    </row>
    <row r="9" s="36" customFormat="true" ht="23.25" hidden="false" customHeight="true" outlineLevel="0" collapsed="false">
      <c r="A9" s="31" t="s">
        <v>7</v>
      </c>
      <c r="B9" s="32" t="s">
        <v>8</v>
      </c>
      <c r="C9" s="32" t="s">
        <v>9</v>
      </c>
      <c r="D9" s="32" t="s">
        <v>10</v>
      </c>
      <c r="E9" s="33" t="s">
        <v>12</v>
      </c>
      <c r="F9" s="34" t="s">
        <v>13</v>
      </c>
      <c r="G9" s="35" t="s">
        <v>14</v>
      </c>
      <c r="H9" s="35" t="s">
        <v>16</v>
      </c>
    </row>
    <row r="10" s="36" customFormat="true" ht="18.75" hidden="false" customHeight="true" outlineLevel="0" collapsed="false">
      <c r="A10" s="129" t="s">
        <v>19</v>
      </c>
      <c r="B10" s="130" t="s">
        <v>455</v>
      </c>
      <c r="C10" s="131" t="s">
        <v>456</v>
      </c>
      <c r="D10" s="132" t="s">
        <v>457</v>
      </c>
      <c r="E10" s="133" t="s">
        <v>34</v>
      </c>
      <c r="F10" s="134" t="n">
        <v>1</v>
      </c>
      <c r="G10" s="135" t="n">
        <v>268.64</v>
      </c>
      <c r="H10" s="135" t="n">
        <f aca="false">F10*G10</f>
        <v>268.64</v>
      </c>
    </row>
    <row r="11" s="36" customFormat="true" ht="24" hidden="false" customHeight="true" outlineLevel="0" collapsed="false">
      <c r="A11" s="129" t="s">
        <v>458</v>
      </c>
      <c r="B11" s="130" t="s">
        <v>455</v>
      </c>
      <c r="C11" s="136" t="s">
        <v>459</v>
      </c>
      <c r="D11" s="132" t="s">
        <v>460</v>
      </c>
      <c r="E11" s="133" t="s">
        <v>24</v>
      </c>
      <c r="F11" s="134" t="n">
        <v>6</v>
      </c>
      <c r="G11" s="135" t="n">
        <v>59.86</v>
      </c>
      <c r="H11" s="135" t="n">
        <f aca="false">F11*G11</f>
        <v>359.16</v>
      </c>
    </row>
    <row r="12" customFormat="false" ht="28.5" hidden="false" customHeight="true" outlineLevel="0" collapsed="false">
      <c r="A12" s="100" t="s">
        <v>30</v>
      </c>
      <c r="B12" s="130" t="s">
        <v>455</v>
      </c>
      <c r="C12" s="137" t="s">
        <v>461</v>
      </c>
      <c r="D12" s="138" t="s">
        <v>462</v>
      </c>
      <c r="E12" s="100" t="s">
        <v>87</v>
      </c>
      <c r="F12" s="139" t="n">
        <v>60</v>
      </c>
      <c r="G12" s="136" t="n">
        <v>6.56</v>
      </c>
      <c r="H12" s="135" t="n">
        <f aca="false">F12*G12</f>
        <v>393.6</v>
      </c>
    </row>
    <row r="13" customFormat="false" ht="29.25" hidden="false" customHeight="true" outlineLevel="0" collapsed="false">
      <c r="A13" s="100" t="n">
        <v>1.4</v>
      </c>
      <c r="B13" s="130" t="s">
        <v>455</v>
      </c>
      <c r="C13" s="136" t="s">
        <v>463</v>
      </c>
      <c r="D13" s="138" t="s">
        <v>464</v>
      </c>
      <c r="E13" s="100" t="s">
        <v>34</v>
      </c>
      <c r="F13" s="139" t="n">
        <v>1</v>
      </c>
      <c r="G13" s="75" t="n">
        <v>113.84</v>
      </c>
      <c r="H13" s="135" t="n">
        <f aca="false">F13*G13</f>
        <v>113.84</v>
      </c>
    </row>
    <row r="14" customFormat="false" ht="18.75" hidden="false" customHeight="true" outlineLevel="0" collapsed="false">
      <c r="A14" s="140"/>
      <c r="B14" s="141"/>
      <c r="C14" s="142"/>
      <c r="D14" s="143"/>
      <c r="E14" s="140"/>
      <c r="F14" s="144"/>
      <c r="G14" s="145" t="s">
        <v>465</v>
      </c>
      <c r="H14" s="146" t="n">
        <f aca="false">SUM(H10:H13)</f>
        <v>1135.24</v>
      </c>
    </row>
    <row r="16" s="7" customFormat="true" ht="18" hidden="false" customHeight="true" outlineLevel="0" collapsed="false">
      <c r="A16" s="128" t="s">
        <v>466</v>
      </c>
      <c r="B16" s="128"/>
      <c r="C16" s="128"/>
      <c r="D16" s="128"/>
      <c r="E16" s="30"/>
      <c r="F16" s="30"/>
      <c r="G16" s="30"/>
      <c r="H16" s="30"/>
    </row>
    <row r="17" s="36" customFormat="true" ht="23.25" hidden="false" customHeight="true" outlineLevel="0" collapsed="false">
      <c r="A17" s="31" t="s">
        <v>7</v>
      </c>
      <c r="B17" s="32" t="s">
        <v>8</v>
      </c>
      <c r="C17" s="32" t="s">
        <v>9</v>
      </c>
      <c r="D17" s="32" t="s">
        <v>10</v>
      </c>
      <c r="E17" s="33" t="s">
        <v>12</v>
      </c>
      <c r="F17" s="34" t="s">
        <v>13</v>
      </c>
      <c r="G17" s="35" t="s">
        <v>14</v>
      </c>
      <c r="H17" s="35" t="s">
        <v>16</v>
      </c>
    </row>
    <row r="18" s="36" customFormat="true" ht="18" hidden="false" customHeight="true" outlineLevel="0" collapsed="false">
      <c r="A18" s="129" t="s">
        <v>19</v>
      </c>
      <c r="B18" s="130" t="s">
        <v>455</v>
      </c>
      <c r="C18" s="137" t="s">
        <v>456</v>
      </c>
      <c r="D18" s="132" t="s">
        <v>457</v>
      </c>
      <c r="E18" s="133" t="s">
        <v>34</v>
      </c>
      <c r="F18" s="134" t="n">
        <v>1</v>
      </c>
      <c r="G18" s="135" t="n">
        <v>268.64</v>
      </c>
      <c r="H18" s="135" t="n">
        <f aca="false">F18*G18</f>
        <v>268.64</v>
      </c>
    </row>
    <row r="19" customFormat="false" ht="28.5" hidden="false" customHeight="true" outlineLevel="0" collapsed="false">
      <c r="A19" s="129" t="s">
        <v>458</v>
      </c>
      <c r="B19" s="130" t="s">
        <v>455</v>
      </c>
      <c r="C19" s="136" t="s">
        <v>467</v>
      </c>
      <c r="D19" s="132" t="s">
        <v>468</v>
      </c>
      <c r="E19" s="133" t="s">
        <v>24</v>
      </c>
      <c r="F19" s="134" t="n">
        <v>3</v>
      </c>
      <c r="G19" s="135" t="n">
        <v>128.82</v>
      </c>
      <c r="H19" s="135" t="n">
        <f aca="false">F19*G19</f>
        <v>386.46</v>
      </c>
    </row>
    <row r="20" customFormat="false" ht="27" hidden="false" customHeight="true" outlineLevel="0" collapsed="false">
      <c r="A20" s="100" t="s">
        <v>30</v>
      </c>
      <c r="B20" s="130" t="s">
        <v>455</v>
      </c>
      <c r="C20" s="137" t="s">
        <v>461</v>
      </c>
      <c r="D20" s="138" t="s">
        <v>469</v>
      </c>
      <c r="E20" s="100" t="s">
        <v>87</v>
      </c>
      <c r="F20" s="139" t="n">
        <v>60</v>
      </c>
      <c r="G20" s="136" t="n">
        <v>6.56</v>
      </c>
      <c r="H20" s="135" t="n">
        <f aca="false">F20*G20</f>
        <v>393.6</v>
      </c>
    </row>
    <row r="21" customFormat="false" ht="26.25" hidden="false" customHeight="true" outlineLevel="0" collapsed="false">
      <c r="A21" s="100" t="n">
        <v>1.4</v>
      </c>
      <c r="B21" s="130" t="s">
        <v>455</v>
      </c>
      <c r="C21" s="136" t="s">
        <v>470</v>
      </c>
      <c r="D21" s="138" t="s">
        <v>471</v>
      </c>
      <c r="E21" s="100" t="s">
        <v>34</v>
      </c>
      <c r="F21" s="139" t="n">
        <v>1</v>
      </c>
      <c r="G21" s="75" t="n">
        <v>78.64</v>
      </c>
      <c r="H21" s="135" t="n">
        <f aca="false">F21*G21</f>
        <v>78.64</v>
      </c>
    </row>
    <row r="22" customFormat="false" ht="17.25" hidden="false" customHeight="true" outlineLevel="0" collapsed="false">
      <c r="G22" s="145" t="s">
        <v>465</v>
      </c>
      <c r="H22" s="146" t="n">
        <f aca="false">SUM(H18:H21)</f>
        <v>1127.34</v>
      </c>
    </row>
    <row r="23" customFormat="false" ht="9" hidden="false" customHeight="true" outlineLevel="0" collapsed="false">
      <c r="G23" s="147"/>
      <c r="H23" s="148"/>
    </row>
    <row r="24" customFormat="false" ht="19.5" hidden="false" customHeight="true" outlineLevel="0" collapsed="false">
      <c r="A24" s="128" t="s">
        <v>472</v>
      </c>
      <c r="B24" s="128"/>
      <c r="C24" s="128"/>
      <c r="D24" s="128"/>
    </row>
    <row r="25" customFormat="false" ht="25.5" hidden="false" customHeight="true" outlineLevel="0" collapsed="false">
      <c r="A25" s="31" t="s">
        <v>7</v>
      </c>
      <c r="B25" s="32" t="s">
        <v>8</v>
      </c>
      <c r="C25" s="32" t="s">
        <v>9</v>
      </c>
      <c r="D25" s="32" t="s">
        <v>10</v>
      </c>
      <c r="E25" s="33" t="s">
        <v>12</v>
      </c>
      <c r="F25" s="34" t="s">
        <v>13</v>
      </c>
      <c r="G25" s="35" t="s">
        <v>14</v>
      </c>
      <c r="H25" s="35" t="s">
        <v>16</v>
      </c>
    </row>
    <row r="26" customFormat="false" ht="25.5" hidden="false" customHeight="true" outlineLevel="0" collapsed="false">
      <c r="A26" s="129" t="s">
        <v>19</v>
      </c>
      <c r="B26" s="149" t="s">
        <v>473</v>
      </c>
      <c r="C26" s="72" t="n">
        <v>88315</v>
      </c>
      <c r="D26" s="132" t="s">
        <v>474</v>
      </c>
      <c r="E26" s="150" t="s">
        <v>475</v>
      </c>
      <c r="F26" s="134" t="n">
        <v>0.5</v>
      </c>
      <c r="G26" s="135" t="n">
        <v>21.5</v>
      </c>
      <c r="H26" s="135" t="n">
        <f aca="false">F26*G26</f>
        <v>10.75</v>
      </c>
    </row>
    <row r="27" customFormat="false" ht="26.25" hidden="false" customHeight="true" outlineLevel="0" collapsed="false">
      <c r="A27" s="129" t="s">
        <v>458</v>
      </c>
      <c r="B27" s="149" t="s">
        <v>473</v>
      </c>
      <c r="C27" s="151" t="n">
        <v>88316</v>
      </c>
      <c r="D27" s="152" t="s">
        <v>476</v>
      </c>
      <c r="E27" s="153" t="s">
        <v>475</v>
      </c>
      <c r="F27" s="134" t="n">
        <v>0.5</v>
      </c>
      <c r="G27" s="135" t="n">
        <v>17.98</v>
      </c>
      <c r="H27" s="135" t="n">
        <f aca="false">F27*G27</f>
        <v>8.99</v>
      </c>
    </row>
    <row r="28" customFormat="false" ht="50.25" hidden="false" customHeight="true" outlineLevel="0" collapsed="false">
      <c r="A28" s="100" t="s">
        <v>30</v>
      </c>
      <c r="B28" s="149" t="s">
        <v>477</v>
      </c>
      <c r="C28" s="151" t="n">
        <v>11950</v>
      </c>
      <c r="D28" s="154" t="s">
        <v>478</v>
      </c>
      <c r="E28" s="153" t="s">
        <v>140</v>
      </c>
      <c r="F28" s="134" t="n">
        <v>16</v>
      </c>
      <c r="G28" s="135" t="n">
        <v>0.12</v>
      </c>
      <c r="H28" s="135" t="n">
        <f aca="false">F28*G28</f>
        <v>1.92</v>
      </c>
    </row>
    <row r="29" customFormat="false" ht="27.75" hidden="false" customHeight="true" outlineLevel="0" collapsed="false">
      <c r="A29" s="100" t="s">
        <v>35</v>
      </c>
      <c r="B29" s="149" t="s">
        <v>477</v>
      </c>
      <c r="C29" s="136" t="n">
        <v>11115</v>
      </c>
      <c r="D29" s="152" t="s">
        <v>479</v>
      </c>
      <c r="E29" s="100" t="s">
        <v>53</v>
      </c>
      <c r="F29" s="139" t="n">
        <v>1</v>
      </c>
      <c r="G29" s="136" t="n">
        <v>10.96</v>
      </c>
      <c r="H29" s="135" t="n">
        <f aca="false">F29*G29</f>
        <v>10.96</v>
      </c>
    </row>
    <row r="30" customFormat="false" ht="12.75" hidden="false" customHeight="false" outlineLevel="0" collapsed="false">
      <c r="G30" s="145" t="s">
        <v>465</v>
      </c>
      <c r="H30" s="146" t="n">
        <f aca="false">SUM(H26:H29)</f>
        <v>32.62</v>
      </c>
    </row>
    <row r="31" customFormat="false" ht="12.75" hidden="false" customHeight="false" outlineLevel="0" collapsed="false">
      <c r="A31" s="0" t="s">
        <v>447</v>
      </c>
      <c r="E31" s="155"/>
    </row>
    <row r="32" customFormat="false" ht="12.75" hidden="false" customHeight="false" outlineLevel="0" collapsed="false">
      <c r="E32" s="155"/>
    </row>
    <row r="33" customFormat="false" ht="12.75" hidden="false" customHeight="false" outlineLevel="0" collapsed="false">
      <c r="D33" s="121" t="s">
        <v>449</v>
      </c>
    </row>
    <row r="34" customFormat="false" ht="12.75" hidden="false" customHeight="false" outlineLevel="0" collapsed="false">
      <c r="D34" s="121" t="s">
        <v>450</v>
      </c>
    </row>
    <row r="35" customFormat="false" ht="12.75" hidden="false" customHeight="false" outlineLevel="0" collapsed="false">
      <c r="D35" s="121" t="s">
        <v>451</v>
      </c>
    </row>
  </sheetData>
  <mergeCells count="6">
    <mergeCell ref="A3:H3"/>
    <mergeCell ref="A4:H4"/>
    <mergeCell ref="A7:H7"/>
    <mergeCell ref="A8:D8"/>
    <mergeCell ref="A16:D16"/>
    <mergeCell ref="A24:D24"/>
  </mergeCells>
  <printOptions headings="false" gridLines="false" gridLinesSet="true" horizontalCentered="false" verticalCentered="false"/>
  <pageMargins left="0.511805555555555" right="0.511805555555555" top="1.43611111111111" bottom="0.590277777777778" header="0.315277777777778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11"/>
  <sheetViews>
    <sheetView showFormulas="false" showGridLines="true" showRowColHeaders="true" showZeros="true" rightToLeft="false" tabSelected="false" showOutlineSymbols="true" defaultGridColor="true" view="normal" topLeftCell="A157" colorId="64" zoomScale="100" zoomScaleNormal="100" zoomScalePageLayoutView="100" workbookViewId="0">
      <selection pane="topLeft" activeCell="D163" activeCellId="0" sqref="D163"/>
    </sheetView>
  </sheetViews>
  <sheetFormatPr defaultRowHeight="14.25" zeroHeight="false" outlineLevelRow="0" outlineLevelCol="0"/>
  <cols>
    <col collapsed="false" customWidth="true" hidden="false" outlineLevel="0" max="1" min="1" style="1" width="3.99"/>
    <col collapsed="false" customWidth="true" hidden="true" outlineLevel="0" max="2" min="2" style="1" width="8.42"/>
    <col collapsed="false" customWidth="true" hidden="true" outlineLevel="0" max="3" min="3" style="1" width="9.71"/>
    <col collapsed="false" customWidth="true" hidden="false" outlineLevel="0" max="4" min="4" style="2" width="95"/>
    <col collapsed="false" customWidth="true" hidden="false" outlineLevel="0" max="5" min="5" style="2" width="45.42"/>
    <col collapsed="false" customWidth="true" hidden="false" outlineLevel="0" max="1025" min="6" style="7" width="9.14"/>
  </cols>
  <sheetData>
    <row r="1" customFormat="false" ht="15.75" hidden="false" customHeight="false" outlineLevel="0" collapsed="false">
      <c r="A1" s="8" t="s">
        <v>0</v>
      </c>
      <c r="B1" s="9"/>
      <c r="C1" s="9"/>
      <c r="D1" s="10" t="s">
        <v>11</v>
      </c>
      <c r="E1" s="10"/>
    </row>
    <row r="2" customFormat="false" ht="15.75" hidden="false" customHeight="false" outlineLevel="0" collapsed="false">
      <c r="A2" s="11"/>
      <c r="B2" s="11"/>
      <c r="C2" s="11"/>
      <c r="D2" s="11"/>
      <c r="E2" s="11"/>
    </row>
    <row r="3" customFormat="false" ht="15.75" hidden="false" customHeight="true" outlineLevel="0" collapsed="false">
      <c r="A3" s="156" t="s">
        <v>2</v>
      </c>
      <c r="B3" s="156"/>
      <c r="C3" s="156"/>
      <c r="D3" s="156"/>
      <c r="E3" s="156"/>
    </row>
    <row r="4" customFormat="false" ht="15" hidden="false" customHeight="true" outlineLevel="0" collapsed="false">
      <c r="A4" s="156" t="s">
        <v>3</v>
      </c>
      <c r="B4" s="156"/>
      <c r="C4" s="156"/>
      <c r="D4" s="156"/>
      <c r="E4" s="156"/>
    </row>
    <row r="5" customFormat="false" ht="15" hidden="false" customHeight="true" outlineLevel="0" collapsed="false">
      <c r="A5" s="21" t="s">
        <v>4</v>
      </c>
      <c r="B5" s="21"/>
      <c r="C5" s="21"/>
      <c r="D5" s="21"/>
      <c r="E5" s="22"/>
    </row>
    <row r="6" customFormat="false" ht="15" hidden="false" customHeight="false" outlineLevel="0" collapsed="false">
      <c r="A6" s="24" t="s">
        <v>480</v>
      </c>
      <c r="B6" s="25"/>
      <c r="C6" s="26"/>
      <c r="D6" s="26"/>
      <c r="E6" s="26"/>
    </row>
    <row r="7" customFormat="false" ht="14.25" hidden="false" customHeight="false" outlineLevel="0" collapsed="false">
      <c r="A7" s="30"/>
      <c r="B7" s="30"/>
      <c r="C7" s="30"/>
      <c r="D7" s="30"/>
      <c r="E7" s="30"/>
    </row>
    <row r="8" s="36" customFormat="true" ht="15" hidden="false" customHeight="true" outlineLevel="0" collapsed="false">
      <c r="A8" s="31" t="s">
        <v>7</v>
      </c>
      <c r="B8" s="32" t="s">
        <v>8</v>
      </c>
      <c r="C8" s="32" t="s">
        <v>9</v>
      </c>
      <c r="D8" s="32" t="s">
        <v>10</v>
      </c>
      <c r="E8" s="32" t="s">
        <v>11</v>
      </c>
    </row>
    <row r="9" s="36" customFormat="true" ht="9.75" hidden="false" customHeight="true" outlineLevel="0" collapsed="false">
      <c r="A9" s="37"/>
      <c r="B9" s="37"/>
      <c r="C9" s="37"/>
      <c r="D9" s="37"/>
      <c r="E9" s="37"/>
    </row>
    <row r="10" s="36" customFormat="true" ht="15" hidden="false" customHeight="false" outlineLevel="0" collapsed="false">
      <c r="A10" s="40" t="s">
        <v>17</v>
      </c>
      <c r="B10" s="40"/>
      <c r="C10" s="40"/>
      <c r="D10" s="41" t="s">
        <v>18</v>
      </c>
      <c r="E10" s="42"/>
    </row>
    <row r="11" s="36" customFormat="true" ht="15" hidden="false" customHeight="false" outlineLevel="0" collapsed="false">
      <c r="A11" s="47"/>
      <c r="B11" s="157" t="s">
        <v>20</v>
      </c>
      <c r="C11" s="158" t="s">
        <v>21</v>
      </c>
      <c r="D11" s="93" t="s">
        <v>22</v>
      </c>
      <c r="E11" s="93" t="s">
        <v>23</v>
      </c>
    </row>
    <row r="12" s="36" customFormat="true" ht="15" hidden="false" customHeight="false" outlineLevel="0" collapsed="false">
      <c r="A12" s="47"/>
      <c r="B12" s="157" t="s">
        <v>26</v>
      </c>
      <c r="C12" s="159"/>
      <c r="D12" s="93" t="s">
        <v>27</v>
      </c>
      <c r="E12" s="93" t="s">
        <v>481</v>
      </c>
    </row>
    <row r="13" s="36" customFormat="true" ht="15" hidden="false" customHeight="false" outlineLevel="0" collapsed="false">
      <c r="A13" s="47"/>
      <c r="B13" s="157" t="s">
        <v>20</v>
      </c>
      <c r="C13" s="160" t="s">
        <v>31</v>
      </c>
      <c r="D13" s="93" t="s">
        <v>32</v>
      </c>
      <c r="E13" s="93" t="s">
        <v>33</v>
      </c>
    </row>
    <row r="14" s="36" customFormat="true" ht="15" hidden="false" customHeight="false" outlineLevel="0" collapsed="false">
      <c r="A14" s="47"/>
      <c r="B14" s="157" t="s">
        <v>20</v>
      </c>
      <c r="C14" s="160" t="s">
        <v>36</v>
      </c>
      <c r="D14" s="93" t="s">
        <v>37</v>
      </c>
      <c r="E14" s="93" t="s">
        <v>38</v>
      </c>
    </row>
    <row r="15" s="36" customFormat="true" ht="15" hidden="false" customHeight="false" outlineLevel="0" collapsed="false">
      <c r="A15" s="47"/>
      <c r="B15" s="157" t="s">
        <v>20</v>
      </c>
      <c r="C15" s="160" t="s">
        <v>40</v>
      </c>
      <c r="D15" s="93" t="s">
        <v>41</v>
      </c>
      <c r="E15" s="93" t="s">
        <v>33</v>
      </c>
    </row>
    <row r="16" s="36" customFormat="true" ht="15" hidden="false" customHeight="false" outlineLevel="0" collapsed="false">
      <c r="A16" s="47"/>
      <c r="B16" s="157"/>
      <c r="C16" s="159"/>
      <c r="D16" s="161" t="s">
        <v>42</v>
      </c>
      <c r="E16" s="161"/>
    </row>
    <row r="17" s="36" customFormat="true" ht="15" hidden="false" customHeight="false" outlineLevel="0" collapsed="false">
      <c r="A17" s="63" t="s">
        <v>43</v>
      </c>
      <c r="B17" s="162"/>
      <c r="C17" s="162"/>
      <c r="D17" s="163" t="s">
        <v>44</v>
      </c>
      <c r="E17" s="163"/>
    </row>
    <row r="18" s="36" customFormat="true" ht="15" hidden="false" customHeight="false" outlineLevel="0" collapsed="false">
      <c r="A18" s="47"/>
      <c r="B18" s="157" t="s">
        <v>20</v>
      </c>
      <c r="C18" s="164" t="s">
        <v>50</v>
      </c>
      <c r="D18" s="165" t="s">
        <v>51</v>
      </c>
      <c r="E18" s="95" t="s">
        <v>52</v>
      </c>
    </row>
    <row r="19" s="36" customFormat="true" ht="15" hidden="false" customHeight="false" outlineLevel="0" collapsed="false">
      <c r="A19" s="47"/>
      <c r="B19" s="157" t="s">
        <v>20</v>
      </c>
      <c r="C19" s="160" t="s">
        <v>55</v>
      </c>
      <c r="D19" s="138" t="s">
        <v>56</v>
      </c>
      <c r="E19" s="95" t="s">
        <v>57</v>
      </c>
    </row>
    <row r="20" s="36" customFormat="true" ht="15" hidden="false" customHeight="false" outlineLevel="0" collapsed="false">
      <c r="A20" s="47"/>
      <c r="B20" s="157" t="s">
        <v>20</v>
      </c>
      <c r="C20" s="166" t="s">
        <v>59</v>
      </c>
      <c r="D20" s="95" t="s">
        <v>60</v>
      </c>
      <c r="E20" s="95" t="s">
        <v>57</v>
      </c>
    </row>
    <row r="21" s="36" customFormat="true" ht="15" hidden="false" customHeight="false" outlineLevel="0" collapsed="false">
      <c r="A21" s="47"/>
      <c r="B21" s="157"/>
      <c r="C21" s="167"/>
      <c r="D21" s="168" t="s">
        <v>61</v>
      </c>
      <c r="E21" s="168"/>
    </row>
    <row r="22" s="36" customFormat="true" ht="15" hidden="false" customHeight="false" outlineLevel="0" collapsed="false">
      <c r="A22" s="47"/>
      <c r="B22" s="157" t="s">
        <v>20</v>
      </c>
      <c r="C22" s="169" t="s">
        <v>63</v>
      </c>
      <c r="D22" s="138" t="s">
        <v>64</v>
      </c>
      <c r="E22" s="138" t="s">
        <v>65</v>
      </c>
    </row>
    <row r="23" s="36" customFormat="true" ht="19.5" hidden="false" customHeight="true" outlineLevel="0" collapsed="false">
      <c r="A23" s="47"/>
      <c r="B23" s="157" t="s">
        <v>20</v>
      </c>
      <c r="C23" s="166" t="s">
        <v>67</v>
      </c>
      <c r="D23" s="138" t="s">
        <v>68</v>
      </c>
      <c r="E23" s="138" t="s">
        <v>69</v>
      </c>
    </row>
    <row r="24" s="36" customFormat="true" ht="15" hidden="false" customHeight="false" outlineLevel="0" collapsed="false">
      <c r="A24" s="47"/>
      <c r="B24" s="157"/>
      <c r="C24" s="167"/>
      <c r="D24" s="170" t="s">
        <v>70</v>
      </c>
      <c r="E24" s="170"/>
    </row>
    <row r="25" s="36" customFormat="true" ht="15" hidden="false" customHeight="false" outlineLevel="0" collapsed="false">
      <c r="A25" s="47"/>
      <c r="B25" s="157" t="s">
        <v>20</v>
      </c>
      <c r="C25" s="160" t="s">
        <v>72</v>
      </c>
      <c r="D25" s="138" t="s">
        <v>73</v>
      </c>
      <c r="E25" s="138" t="s">
        <v>74</v>
      </c>
    </row>
    <row r="26" s="36" customFormat="true" ht="15" hidden="false" customHeight="false" outlineLevel="0" collapsed="false">
      <c r="A26" s="47"/>
      <c r="B26" s="157" t="s">
        <v>20</v>
      </c>
      <c r="C26" s="160" t="s">
        <v>76</v>
      </c>
      <c r="D26" s="138" t="s">
        <v>77</v>
      </c>
      <c r="E26" s="138" t="s">
        <v>74</v>
      </c>
    </row>
    <row r="27" s="36" customFormat="true" ht="24" hidden="false" customHeight="false" outlineLevel="0" collapsed="false">
      <c r="A27" s="47"/>
      <c r="B27" s="157" t="s">
        <v>20</v>
      </c>
      <c r="C27" s="164" t="s">
        <v>79</v>
      </c>
      <c r="D27" s="138" t="s">
        <v>80</v>
      </c>
      <c r="E27" s="138" t="s">
        <v>81</v>
      </c>
    </row>
    <row r="28" s="36" customFormat="true" ht="15" hidden="false" customHeight="false" outlineLevel="0" collapsed="false">
      <c r="A28" s="47"/>
      <c r="B28" s="160"/>
      <c r="C28" s="167"/>
      <c r="D28" s="170" t="s">
        <v>82</v>
      </c>
      <c r="E28" s="170"/>
    </row>
    <row r="29" s="36" customFormat="true" ht="15" hidden="false" customHeight="false" outlineLevel="0" collapsed="false">
      <c r="A29" s="47"/>
      <c r="B29" s="157" t="s">
        <v>20</v>
      </c>
      <c r="C29" s="160" t="s">
        <v>84</v>
      </c>
      <c r="D29" s="171" t="s">
        <v>85</v>
      </c>
      <c r="E29" s="138" t="s">
        <v>86</v>
      </c>
    </row>
    <row r="30" s="36" customFormat="true" ht="16.5" hidden="false" customHeight="true" outlineLevel="0" collapsed="false">
      <c r="A30" s="47"/>
      <c r="B30" s="157" t="s">
        <v>89</v>
      </c>
      <c r="C30" s="160" t="n">
        <v>94213</v>
      </c>
      <c r="D30" s="138" t="s">
        <v>482</v>
      </c>
      <c r="E30" s="138" t="s">
        <v>91</v>
      </c>
    </row>
    <row r="31" s="36" customFormat="true" ht="15" hidden="false" customHeight="false" outlineLevel="0" collapsed="false">
      <c r="A31" s="47"/>
      <c r="B31" s="157" t="s">
        <v>26</v>
      </c>
      <c r="C31" s="160"/>
      <c r="D31" s="172" t="s">
        <v>95</v>
      </c>
      <c r="E31" s="138" t="s">
        <v>100</v>
      </c>
    </row>
    <row r="32" s="36" customFormat="true" ht="15" hidden="false" customHeight="false" outlineLevel="0" collapsed="false">
      <c r="A32" s="47"/>
      <c r="B32" s="157" t="s">
        <v>20</v>
      </c>
      <c r="C32" s="160" t="s">
        <v>98</v>
      </c>
      <c r="D32" s="138" t="s">
        <v>99</v>
      </c>
      <c r="E32" s="138" t="s">
        <v>100</v>
      </c>
    </row>
    <row r="33" s="36" customFormat="true" ht="15" hidden="false" customHeight="false" outlineLevel="0" collapsed="false">
      <c r="A33" s="47"/>
      <c r="B33" s="157" t="s">
        <v>20</v>
      </c>
      <c r="C33" s="160" t="s">
        <v>98</v>
      </c>
      <c r="D33" s="138" t="s">
        <v>102</v>
      </c>
      <c r="E33" s="138" t="s">
        <v>103</v>
      </c>
    </row>
    <row r="34" s="36" customFormat="true" ht="15" hidden="false" customHeight="false" outlineLevel="0" collapsed="false">
      <c r="A34" s="47"/>
      <c r="B34" s="157" t="s">
        <v>89</v>
      </c>
      <c r="C34" s="167" t="n">
        <v>83671</v>
      </c>
      <c r="D34" s="138" t="s">
        <v>105</v>
      </c>
      <c r="E34" s="138" t="s">
        <v>106</v>
      </c>
    </row>
    <row r="35" s="36" customFormat="true" ht="15" hidden="false" customHeight="false" outlineLevel="0" collapsed="false">
      <c r="A35" s="47"/>
      <c r="B35" s="157"/>
      <c r="C35" s="167"/>
      <c r="D35" s="168" t="s">
        <v>107</v>
      </c>
      <c r="E35" s="168"/>
    </row>
    <row r="36" s="36" customFormat="true" ht="15" hidden="false" customHeight="false" outlineLevel="0" collapsed="false">
      <c r="A36" s="47"/>
      <c r="B36" s="157" t="s">
        <v>20</v>
      </c>
      <c r="C36" s="169" t="s">
        <v>109</v>
      </c>
      <c r="D36" s="138" t="s">
        <v>110</v>
      </c>
      <c r="E36" s="138" t="s">
        <v>111</v>
      </c>
    </row>
    <row r="37" s="36" customFormat="true" ht="15" hidden="false" customHeight="false" outlineLevel="0" collapsed="false">
      <c r="A37" s="47"/>
      <c r="B37" s="157" t="s">
        <v>20</v>
      </c>
      <c r="C37" s="169" t="s">
        <v>113</v>
      </c>
      <c r="D37" s="138" t="s">
        <v>114</v>
      </c>
      <c r="E37" s="138" t="s">
        <v>115</v>
      </c>
    </row>
    <row r="38" s="36" customFormat="true" ht="15" hidden="false" customHeight="false" outlineLevel="0" collapsed="false">
      <c r="A38" s="47"/>
      <c r="B38" s="159"/>
      <c r="C38" s="159"/>
      <c r="D38" s="161" t="s">
        <v>116</v>
      </c>
      <c r="E38" s="138"/>
    </row>
    <row r="39" s="36" customFormat="true" ht="15" hidden="false" customHeight="false" outlineLevel="0" collapsed="false">
      <c r="A39" s="47"/>
      <c r="B39" s="157" t="s">
        <v>20</v>
      </c>
      <c r="C39" s="169" t="s">
        <v>118</v>
      </c>
      <c r="D39" s="93" t="s">
        <v>119</v>
      </c>
      <c r="E39" s="138" t="s">
        <v>120</v>
      </c>
    </row>
    <row r="40" s="36" customFormat="true" ht="15" hidden="false" customHeight="false" outlineLevel="0" collapsed="false">
      <c r="A40" s="47"/>
      <c r="B40" s="159"/>
      <c r="C40" s="159"/>
      <c r="D40" s="161" t="s">
        <v>121</v>
      </c>
      <c r="E40" s="161"/>
    </row>
    <row r="41" s="36" customFormat="true" ht="15" hidden="false" customHeight="false" outlineLevel="0" collapsed="false">
      <c r="A41" s="47"/>
      <c r="B41" s="159" t="s">
        <v>20</v>
      </c>
      <c r="C41" s="160" t="s">
        <v>123</v>
      </c>
      <c r="D41" s="93" t="s">
        <v>124</v>
      </c>
      <c r="E41" s="138" t="s">
        <v>125</v>
      </c>
    </row>
    <row r="42" s="36" customFormat="true" ht="15" hidden="false" customHeight="false" outlineLevel="0" collapsed="false">
      <c r="A42" s="47"/>
      <c r="B42" s="159" t="s">
        <v>20</v>
      </c>
      <c r="C42" s="160" t="s">
        <v>127</v>
      </c>
      <c r="D42" s="93" t="s">
        <v>128</v>
      </c>
      <c r="E42" s="138" t="s">
        <v>129</v>
      </c>
    </row>
    <row r="43" s="36" customFormat="true" ht="15" hidden="false" customHeight="false" outlineLevel="0" collapsed="false">
      <c r="A43" s="47"/>
      <c r="B43" s="159" t="s">
        <v>20</v>
      </c>
      <c r="C43" s="160" t="s">
        <v>131</v>
      </c>
      <c r="D43" s="93" t="s">
        <v>132</v>
      </c>
      <c r="E43" s="138" t="s">
        <v>133</v>
      </c>
    </row>
    <row r="44" s="36" customFormat="true" ht="15" hidden="false" customHeight="false" outlineLevel="0" collapsed="false">
      <c r="A44" s="47"/>
      <c r="B44" s="159"/>
      <c r="C44" s="160"/>
      <c r="D44" s="161" t="s">
        <v>134</v>
      </c>
      <c r="E44" s="138"/>
    </row>
    <row r="45" s="36" customFormat="true" ht="15" hidden="false" customHeight="false" outlineLevel="0" collapsed="false">
      <c r="A45" s="47"/>
      <c r="B45" s="173" t="s">
        <v>136</v>
      </c>
      <c r="C45" s="169" t="s">
        <v>137</v>
      </c>
      <c r="D45" s="93" t="s">
        <v>138</v>
      </c>
      <c r="E45" s="138" t="s">
        <v>139</v>
      </c>
    </row>
    <row r="46" s="36" customFormat="true" ht="15" hidden="false" customHeight="false" outlineLevel="0" collapsed="false">
      <c r="A46" s="47"/>
      <c r="B46" s="159"/>
      <c r="C46" s="159"/>
      <c r="D46" s="59" t="s">
        <v>141</v>
      </c>
      <c r="E46" s="50"/>
    </row>
    <row r="47" s="36" customFormat="true" ht="15" hidden="false" customHeight="false" outlineLevel="0" collapsed="false">
      <c r="A47" s="47"/>
      <c r="B47" s="159"/>
      <c r="C47" s="159"/>
      <c r="D47" s="50" t="s">
        <v>143</v>
      </c>
      <c r="E47" s="50" t="s">
        <v>144</v>
      </c>
    </row>
    <row r="48" s="36" customFormat="true" ht="15" hidden="false" customHeight="false" outlineLevel="0" collapsed="false">
      <c r="A48" s="47"/>
      <c r="B48" s="159"/>
      <c r="C48" s="159"/>
      <c r="D48" s="59" t="s">
        <v>145</v>
      </c>
      <c r="E48" s="50"/>
    </row>
    <row r="49" s="36" customFormat="true" ht="36" hidden="false" customHeight="false" outlineLevel="0" collapsed="false">
      <c r="A49" s="47"/>
      <c r="B49" s="159"/>
      <c r="C49" s="159"/>
      <c r="D49" s="50" t="s">
        <v>148</v>
      </c>
      <c r="E49" s="50" t="s">
        <v>149</v>
      </c>
    </row>
    <row r="50" s="36" customFormat="true" ht="15" hidden="false" customHeight="false" outlineLevel="0" collapsed="false">
      <c r="A50" s="47"/>
      <c r="B50" s="159"/>
      <c r="C50" s="159"/>
      <c r="D50" s="50" t="s">
        <v>152</v>
      </c>
      <c r="E50" s="50" t="s">
        <v>139</v>
      </c>
    </row>
    <row r="51" s="36" customFormat="true" ht="15" hidden="false" customHeight="false" outlineLevel="0" collapsed="false">
      <c r="A51" s="47"/>
      <c r="B51" s="159"/>
      <c r="C51" s="159"/>
      <c r="D51" s="86" t="s">
        <v>155</v>
      </c>
      <c r="E51" s="50" t="s">
        <v>156</v>
      </c>
    </row>
    <row r="52" s="36" customFormat="true" ht="24" hidden="false" customHeight="false" outlineLevel="0" collapsed="false">
      <c r="A52" s="47"/>
      <c r="B52" s="159"/>
      <c r="C52" s="159"/>
      <c r="D52" s="50" t="s">
        <v>159</v>
      </c>
      <c r="E52" s="50" t="s">
        <v>139</v>
      </c>
    </row>
    <row r="53" s="36" customFormat="true" ht="15" hidden="false" customHeight="false" outlineLevel="0" collapsed="false">
      <c r="A53" s="47"/>
      <c r="B53" s="159"/>
      <c r="C53" s="159"/>
      <c r="D53" s="59" t="s">
        <v>160</v>
      </c>
      <c r="E53" s="59"/>
    </row>
    <row r="54" s="36" customFormat="true" ht="15" hidden="false" customHeight="false" outlineLevel="0" collapsed="false">
      <c r="A54" s="47"/>
      <c r="B54" s="159"/>
      <c r="C54" s="159"/>
      <c r="D54" s="86" t="s">
        <v>163</v>
      </c>
      <c r="E54" s="50" t="s">
        <v>164</v>
      </c>
    </row>
    <row r="55" s="36" customFormat="true" ht="15" hidden="false" customHeight="false" outlineLevel="0" collapsed="false">
      <c r="A55" s="47"/>
      <c r="B55" s="159"/>
      <c r="C55" s="159"/>
      <c r="D55" s="50" t="s">
        <v>166</v>
      </c>
      <c r="E55" s="50" t="s">
        <v>167</v>
      </c>
    </row>
    <row r="56" s="36" customFormat="true" ht="15" hidden="false" customHeight="false" outlineLevel="0" collapsed="false">
      <c r="A56" s="47"/>
      <c r="B56" s="159"/>
      <c r="C56" s="159"/>
      <c r="D56" s="50" t="s">
        <v>169</v>
      </c>
      <c r="E56" s="50" t="s">
        <v>167</v>
      </c>
    </row>
    <row r="57" s="36" customFormat="true" ht="15" hidden="false" customHeight="false" outlineLevel="0" collapsed="false">
      <c r="A57" s="47"/>
      <c r="B57" s="159"/>
      <c r="C57" s="159"/>
      <c r="D57" s="50" t="s">
        <v>171</v>
      </c>
      <c r="E57" s="50" t="s">
        <v>164</v>
      </c>
    </row>
    <row r="58" s="36" customFormat="true" ht="15" hidden="false" customHeight="false" outlineLevel="0" collapsed="false">
      <c r="A58" s="47"/>
      <c r="B58" s="159"/>
      <c r="C58" s="159"/>
      <c r="D58" s="59" t="s">
        <v>172</v>
      </c>
      <c r="E58" s="50"/>
    </row>
    <row r="59" s="36" customFormat="true" ht="15" hidden="false" customHeight="false" outlineLevel="0" collapsed="false">
      <c r="A59" s="47"/>
      <c r="B59" s="159"/>
      <c r="C59" s="159"/>
      <c r="D59" s="50" t="s">
        <v>175</v>
      </c>
      <c r="E59" s="50" t="s">
        <v>176</v>
      </c>
    </row>
    <row r="60" s="36" customFormat="true" ht="15" hidden="false" customHeight="false" outlineLevel="0" collapsed="false">
      <c r="A60" s="47"/>
      <c r="B60" s="159"/>
      <c r="C60" s="159"/>
      <c r="D60" s="50" t="s">
        <v>37</v>
      </c>
      <c r="E60" s="50" t="s">
        <v>178</v>
      </c>
    </row>
    <row r="61" s="36" customFormat="true" ht="15" hidden="false" customHeight="false" outlineLevel="0" collapsed="false">
      <c r="A61" s="63" t="s">
        <v>179</v>
      </c>
      <c r="B61" s="162"/>
      <c r="C61" s="162"/>
      <c r="D61" s="163" t="s">
        <v>180</v>
      </c>
      <c r="E61" s="163"/>
    </row>
    <row r="62" s="36" customFormat="true" ht="15" hidden="false" customHeight="false" outlineLevel="0" collapsed="false">
      <c r="A62" s="47"/>
      <c r="B62" s="159"/>
      <c r="C62" s="159"/>
      <c r="D62" s="161" t="s">
        <v>181</v>
      </c>
      <c r="E62" s="161"/>
    </row>
    <row r="63" s="36" customFormat="true" ht="15" hidden="false" customHeight="false" outlineLevel="0" collapsed="false">
      <c r="A63" s="47"/>
      <c r="B63" s="159"/>
      <c r="C63" s="159"/>
      <c r="D63" s="161" t="s">
        <v>182</v>
      </c>
      <c r="E63" s="161"/>
    </row>
    <row r="64" s="36" customFormat="true" ht="15" hidden="false" customHeight="false" outlineLevel="0" collapsed="false">
      <c r="A64" s="47"/>
      <c r="B64" s="159" t="s">
        <v>20</v>
      </c>
      <c r="C64" s="169" t="s">
        <v>184</v>
      </c>
      <c r="D64" s="93" t="s">
        <v>185</v>
      </c>
      <c r="E64" s="93" t="s">
        <v>186</v>
      </c>
    </row>
    <row r="65" s="36" customFormat="true" ht="15" hidden="false" customHeight="false" outlineLevel="0" collapsed="false">
      <c r="A65" s="47"/>
      <c r="B65" s="157" t="s">
        <v>20</v>
      </c>
      <c r="C65" s="166" t="s">
        <v>67</v>
      </c>
      <c r="D65" s="93" t="s">
        <v>188</v>
      </c>
      <c r="E65" s="93" t="s">
        <v>189</v>
      </c>
    </row>
    <row r="66" s="36" customFormat="true" ht="24" hidden="false" customHeight="false" outlineLevel="0" collapsed="false">
      <c r="A66" s="47"/>
      <c r="B66" s="159" t="s">
        <v>89</v>
      </c>
      <c r="C66" s="169" t="s">
        <v>191</v>
      </c>
      <c r="D66" s="93" t="s">
        <v>192</v>
      </c>
      <c r="E66" s="93" t="s">
        <v>193</v>
      </c>
    </row>
    <row r="67" s="36" customFormat="true" ht="15" hidden="false" customHeight="false" outlineLevel="0" collapsed="false">
      <c r="A67" s="47"/>
      <c r="B67" s="159"/>
      <c r="C67" s="159"/>
      <c r="D67" s="161" t="s">
        <v>194</v>
      </c>
      <c r="E67" s="93"/>
    </row>
    <row r="68" s="36" customFormat="true" ht="15" hidden="false" customHeight="false" outlineLevel="0" collapsed="false">
      <c r="A68" s="47"/>
      <c r="B68" s="157" t="s">
        <v>20</v>
      </c>
      <c r="C68" s="169" t="s">
        <v>63</v>
      </c>
      <c r="D68" s="138" t="s">
        <v>64</v>
      </c>
      <c r="E68" s="93" t="s">
        <v>196</v>
      </c>
    </row>
    <row r="69" s="36" customFormat="true" ht="24" hidden="false" customHeight="true" outlineLevel="0" collapsed="false">
      <c r="A69" s="47"/>
      <c r="B69" s="157" t="s">
        <v>20</v>
      </c>
      <c r="C69" s="166" t="s">
        <v>67</v>
      </c>
      <c r="D69" s="93" t="s">
        <v>198</v>
      </c>
      <c r="E69" s="93" t="s">
        <v>199</v>
      </c>
    </row>
    <row r="70" s="36" customFormat="true" ht="24" hidden="false" customHeight="false" outlineLevel="0" collapsed="false">
      <c r="A70" s="47"/>
      <c r="B70" s="159" t="s">
        <v>89</v>
      </c>
      <c r="C70" s="169" t="s">
        <v>201</v>
      </c>
      <c r="D70" s="93" t="s">
        <v>202</v>
      </c>
      <c r="E70" s="93" t="s">
        <v>203</v>
      </c>
    </row>
    <row r="71" s="36" customFormat="true" ht="15" hidden="false" customHeight="false" outlineLevel="0" collapsed="false">
      <c r="A71" s="47"/>
      <c r="B71" s="159"/>
      <c r="C71" s="159"/>
      <c r="D71" s="161" t="s">
        <v>204</v>
      </c>
      <c r="E71" s="93"/>
    </row>
    <row r="72" s="36" customFormat="true" ht="15" hidden="false" customHeight="false" outlineLevel="0" collapsed="false">
      <c r="A72" s="47"/>
      <c r="B72" s="157" t="s">
        <v>20</v>
      </c>
      <c r="C72" s="160" t="s">
        <v>84</v>
      </c>
      <c r="D72" s="171" t="s">
        <v>85</v>
      </c>
      <c r="E72" s="93" t="s">
        <v>206</v>
      </c>
    </row>
    <row r="73" s="36" customFormat="true" ht="24" hidden="false" customHeight="false" outlineLevel="0" collapsed="false">
      <c r="A73" s="47"/>
      <c r="B73" s="159" t="s">
        <v>89</v>
      </c>
      <c r="C73" s="159" t="s">
        <v>208</v>
      </c>
      <c r="D73" s="93" t="s">
        <v>209</v>
      </c>
      <c r="E73" s="93" t="s">
        <v>206</v>
      </c>
    </row>
    <row r="74" s="36" customFormat="true" ht="15" hidden="false" customHeight="false" outlineLevel="0" collapsed="false">
      <c r="A74" s="47"/>
      <c r="B74" s="159"/>
      <c r="C74" s="159"/>
      <c r="D74" s="161" t="s">
        <v>70</v>
      </c>
      <c r="E74" s="93"/>
    </row>
    <row r="75" s="36" customFormat="true" ht="15" hidden="false" customHeight="false" outlineLevel="0" collapsed="false">
      <c r="A75" s="47"/>
      <c r="B75" s="157" t="s">
        <v>20</v>
      </c>
      <c r="C75" s="160" t="s">
        <v>72</v>
      </c>
      <c r="D75" s="93" t="s">
        <v>166</v>
      </c>
      <c r="E75" s="93" t="s">
        <v>211</v>
      </c>
    </row>
    <row r="76" s="36" customFormat="true" ht="15" hidden="false" customHeight="false" outlineLevel="0" collapsed="false">
      <c r="A76" s="47"/>
      <c r="B76" s="157" t="s">
        <v>20</v>
      </c>
      <c r="C76" s="160" t="s">
        <v>76</v>
      </c>
      <c r="D76" s="93" t="s">
        <v>169</v>
      </c>
      <c r="E76" s="93" t="s">
        <v>211</v>
      </c>
    </row>
    <row r="77" s="36" customFormat="true" ht="15" hidden="false" customHeight="false" outlineLevel="0" collapsed="false">
      <c r="A77" s="47"/>
      <c r="B77" s="157" t="s">
        <v>20</v>
      </c>
      <c r="C77" s="160" t="s">
        <v>72</v>
      </c>
      <c r="D77" s="93" t="s">
        <v>214</v>
      </c>
      <c r="E77" s="93" t="s">
        <v>203</v>
      </c>
    </row>
    <row r="78" s="36" customFormat="true" ht="15" hidden="false" customHeight="false" outlineLevel="0" collapsed="false">
      <c r="A78" s="47"/>
      <c r="B78" s="157" t="s">
        <v>20</v>
      </c>
      <c r="C78" s="160" t="s">
        <v>76</v>
      </c>
      <c r="D78" s="93" t="s">
        <v>216</v>
      </c>
      <c r="E78" s="93" t="s">
        <v>203</v>
      </c>
    </row>
    <row r="79" s="36" customFormat="true" ht="15" hidden="false" customHeight="false" outlineLevel="0" collapsed="false">
      <c r="A79" s="47"/>
      <c r="B79" s="159"/>
      <c r="C79" s="159"/>
      <c r="D79" s="161" t="s">
        <v>217</v>
      </c>
      <c r="E79" s="93"/>
    </row>
    <row r="80" s="36" customFormat="true" ht="15" hidden="false" customHeight="false" outlineLevel="0" collapsed="false">
      <c r="A80" s="47"/>
      <c r="B80" s="157" t="s">
        <v>20</v>
      </c>
      <c r="C80" s="159" t="s">
        <v>219</v>
      </c>
      <c r="D80" s="93" t="s">
        <v>220</v>
      </c>
      <c r="E80" s="93" t="s">
        <v>221</v>
      </c>
    </row>
    <row r="81" s="36" customFormat="true" ht="15" hidden="false" customHeight="false" outlineLevel="0" collapsed="false">
      <c r="A81" s="47"/>
      <c r="B81" s="157" t="s">
        <v>20</v>
      </c>
      <c r="C81" s="159" t="s">
        <v>223</v>
      </c>
      <c r="D81" s="93" t="s">
        <v>224</v>
      </c>
      <c r="E81" s="93" t="s">
        <v>225</v>
      </c>
    </row>
    <row r="82" s="36" customFormat="true" ht="15" hidden="false" customHeight="false" outlineLevel="0" collapsed="false">
      <c r="A82" s="47"/>
      <c r="B82" s="157" t="s">
        <v>20</v>
      </c>
      <c r="C82" s="159" t="s">
        <v>223</v>
      </c>
      <c r="D82" s="93" t="s">
        <v>227</v>
      </c>
      <c r="E82" s="93" t="s">
        <v>228</v>
      </c>
    </row>
    <row r="83" s="36" customFormat="true" ht="15" hidden="false" customHeight="false" outlineLevel="0" collapsed="false">
      <c r="A83" s="47"/>
      <c r="B83" s="157" t="s">
        <v>20</v>
      </c>
      <c r="C83" s="160" t="s">
        <v>230</v>
      </c>
      <c r="D83" s="93" t="s">
        <v>231</v>
      </c>
      <c r="E83" s="93" t="s">
        <v>232</v>
      </c>
    </row>
    <row r="84" s="36" customFormat="true" ht="15" hidden="false" customHeight="false" outlineLevel="0" collapsed="false">
      <c r="A84" s="47"/>
      <c r="B84" s="157" t="s">
        <v>20</v>
      </c>
      <c r="C84" s="160" t="s">
        <v>234</v>
      </c>
      <c r="D84" s="93" t="s">
        <v>235</v>
      </c>
      <c r="E84" s="93" t="s">
        <v>139</v>
      </c>
    </row>
    <row r="85" s="36" customFormat="true" ht="15" hidden="false" customHeight="false" outlineLevel="0" collapsed="false">
      <c r="A85" s="47"/>
      <c r="B85" s="159"/>
      <c r="C85" s="159"/>
      <c r="D85" s="161" t="s">
        <v>145</v>
      </c>
      <c r="E85" s="93"/>
    </row>
    <row r="86" s="36" customFormat="true" ht="36" hidden="false" customHeight="false" outlineLevel="0" collapsed="false">
      <c r="A86" s="47"/>
      <c r="B86" s="157" t="s">
        <v>89</v>
      </c>
      <c r="C86" s="159" t="s">
        <v>147</v>
      </c>
      <c r="D86" s="93" t="s">
        <v>237</v>
      </c>
      <c r="E86" s="93" t="s">
        <v>238</v>
      </c>
    </row>
    <row r="87" s="36" customFormat="true" ht="24" hidden="false" customHeight="false" outlineLevel="0" collapsed="false">
      <c r="A87" s="47"/>
      <c r="B87" s="157" t="s">
        <v>20</v>
      </c>
      <c r="C87" s="160" t="s">
        <v>241</v>
      </c>
      <c r="D87" s="93" t="s">
        <v>242</v>
      </c>
      <c r="E87" s="93" t="s">
        <v>243</v>
      </c>
    </row>
    <row r="88" s="36" customFormat="true" ht="24" hidden="false" customHeight="false" outlineLevel="0" collapsed="false">
      <c r="A88" s="47"/>
      <c r="B88" s="157" t="s">
        <v>20</v>
      </c>
      <c r="C88" s="160" t="s">
        <v>241</v>
      </c>
      <c r="D88" s="93" t="s">
        <v>245</v>
      </c>
      <c r="E88" s="93" t="s">
        <v>246</v>
      </c>
    </row>
    <row r="89" s="36" customFormat="true" ht="15" hidden="false" customHeight="false" outlineLevel="0" collapsed="false">
      <c r="A89" s="47"/>
      <c r="B89" s="159"/>
      <c r="C89" s="159"/>
      <c r="D89" s="161" t="s">
        <v>247</v>
      </c>
      <c r="E89" s="93"/>
    </row>
    <row r="90" s="36" customFormat="true" ht="24" hidden="false" customHeight="false" outlineLevel="0" collapsed="false">
      <c r="A90" s="47"/>
      <c r="B90" s="157" t="s">
        <v>20</v>
      </c>
      <c r="C90" s="169" t="s">
        <v>249</v>
      </c>
      <c r="D90" s="93" t="s">
        <v>250</v>
      </c>
      <c r="E90" s="93" t="s">
        <v>251</v>
      </c>
    </row>
    <row r="91" s="36" customFormat="true" ht="24.75" hidden="false" customHeight="true" outlineLevel="0" collapsed="false">
      <c r="A91" s="47"/>
      <c r="B91" s="157" t="s">
        <v>89</v>
      </c>
      <c r="C91" s="159" t="s">
        <v>253</v>
      </c>
      <c r="D91" s="93" t="s">
        <v>254</v>
      </c>
      <c r="E91" s="93" t="s">
        <v>255</v>
      </c>
    </row>
    <row r="92" s="36" customFormat="true" ht="26.25" hidden="false" customHeight="true" outlineLevel="0" collapsed="false">
      <c r="A92" s="47"/>
      <c r="B92" s="157" t="s">
        <v>89</v>
      </c>
      <c r="C92" s="159" t="s">
        <v>257</v>
      </c>
      <c r="D92" s="93" t="s">
        <v>258</v>
      </c>
      <c r="E92" s="93" t="s">
        <v>259</v>
      </c>
    </row>
    <row r="93" s="36" customFormat="true" ht="15" hidden="false" customHeight="false" outlineLevel="0" collapsed="false">
      <c r="A93" s="47"/>
      <c r="B93" s="157" t="s">
        <v>20</v>
      </c>
      <c r="C93" s="169" t="s">
        <v>261</v>
      </c>
      <c r="D93" s="93" t="s">
        <v>262</v>
      </c>
      <c r="E93" s="93" t="s">
        <v>263</v>
      </c>
    </row>
    <row r="94" s="36" customFormat="true" ht="15" hidden="false" customHeight="false" outlineLevel="0" collapsed="false">
      <c r="A94" s="47"/>
      <c r="B94" s="159"/>
      <c r="C94" s="159"/>
      <c r="D94" s="161" t="s">
        <v>264</v>
      </c>
      <c r="E94" s="93"/>
    </row>
    <row r="95" s="36" customFormat="true" ht="15" hidden="false" customHeight="false" outlineLevel="0" collapsed="false">
      <c r="A95" s="47"/>
      <c r="B95" s="157" t="s">
        <v>20</v>
      </c>
      <c r="C95" s="169" t="s">
        <v>266</v>
      </c>
      <c r="D95" s="93" t="s">
        <v>267</v>
      </c>
      <c r="E95" s="93" t="s">
        <v>268</v>
      </c>
    </row>
    <row r="96" s="36" customFormat="true" ht="15" hidden="false" customHeight="false" outlineLevel="0" collapsed="false">
      <c r="A96" s="47"/>
      <c r="B96" s="159"/>
      <c r="C96" s="159"/>
      <c r="D96" s="161" t="s">
        <v>269</v>
      </c>
      <c r="E96" s="93"/>
    </row>
    <row r="97" s="36" customFormat="true" ht="27.75" hidden="false" customHeight="true" outlineLevel="0" collapsed="false">
      <c r="A97" s="47"/>
      <c r="B97" s="159" t="s">
        <v>89</v>
      </c>
      <c r="C97" s="159" t="s">
        <v>271</v>
      </c>
      <c r="D97" s="93" t="s">
        <v>272</v>
      </c>
      <c r="E97" s="93" t="s">
        <v>203</v>
      </c>
    </row>
    <row r="98" s="36" customFormat="true" ht="24" hidden="false" customHeight="false" outlineLevel="0" collapsed="false">
      <c r="A98" s="47"/>
      <c r="B98" s="157" t="s">
        <v>20</v>
      </c>
      <c r="C98" s="169" t="s">
        <v>274</v>
      </c>
      <c r="D98" s="93" t="s">
        <v>275</v>
      </c>
      <c r="E98" s="93" t="s">
        <v>203</v>
      </c>
    </row>
    <row r="99" s="36" customFormat="true" ht="15" hidden="false" customHeight="false" outlineLevel="0" collapsed="false">
      <c r="A99" s="47"/>
      <c r="B99" s="159"/>
      <c r="C99" s="159"/>
      <c r="D99" s="161" t="s">
        <v>121</v>
      </c>
      <c r="E99" s="93"/>
    </row>
    <row r="100" s="36" customFormat="true" ht="15" hidden="false" customHeight="false" outlineLevel="0" collapsed="false">
      <c r="A100" s="47"/>
      <c r="B100" s="159" t="s">
        <v>20</v>
      </c>
      <c r="C100" s="160" t="s">
        <v>131</v>
      </c>
      <c r="D100" s="93" t="s">
        <v>132</v>
      </c>
      <c r="E100" s="93" t="s">
        <v>211</v>
      </c>
    </row>
    <row r="101" s="36" customFormat="true" ht="15" hidden="false" customHeight="false" outlineLevel="0" collapsed="false">
      <c r="A101" s="47"/>
      <c r="B101" s="159" t="s">
        <v>20</v>
      </c>
      <c r="C101" s="160" t="s">
        <v>127</v>
      </c>
      <c r="D101" s="93" t="s">
        <v>128</v>
      </c>
      <c r="E101" s="93" t="s">
        <v>278</v>
      </c>
    </row>
    <row r="102" s="36" customFormat="true" ht="15" hidden="false" customHeight="false" outlineLevel="0" collapsed="false">
      <c r="A102" s="47"/>
      <c r="B102" s="159"/>
      <c r="C102" s="159"/>
      <c r="D102" s="161" t="s">
        <v>134</v>
      </c>
      <c r="E102" s="93"/>
    </row>
    <row r="103" s="36" customFormat="true" ht="24" hidden="false" customHeight="false" outlineLevel="0" collapsed="false">
      <c r="A103" s="47"/>
      <c r="B103" s="159" t="s">
        <v>20</v>
      </c>
      <c r="C103" s="169" t="s">
        <v>280</v>
      </c>
      <c r="D103" s="93" t="s">
        <v>281</v>
      </c>
      <c r="E103" s="93" t="s">
        <v>282</v>
      </c>
    </row>
    <row r="104" s="36" customFormat="true" ht="15" hidden="false" customHeight="false" outlineLevel="0" collapsed="false">
      <c r="A104" s="47"/>
      <c r="B104" s="159"/>
      <c r="C104" s="159"/>
      <c r="D104" s="161" t="s">
        <v>283</v>
      </c>
      <c r="E104" s="93"/>
    </row>
    <row r="105" s="36" customFormat="true" ht="15" hidden="false" customHeight="false" outlineLevel="0" collapsed="false">
      <c r="A105" s="47"/>
      <c r="B105" s="159" t="s">
        <v>20</v>
      </c>
      <c r="C105" s="160" t="s">
        <v>285</v>
      </c>
      <c r="D105" s="93" t="s">
        <v>286</v>
      </c>
      <c r="E105" s="93" t="s">
        <v>232</v>
      </c>
    </row>
    <row r="106" s="36" customFormat="true" ht="15" hidden="false" customHeight="false" outlineLevel="0" collapsed="false">
      <c r="A106" s="47"/>
      <c r="B106" s="159" t="s">
        <v>20</v>
      </c>
      <c r="C106" s="174" t="s">
        <v>288</v>
      </c>
      <c r="D106" s="175" t="s">
        <v>289</v>
      </c>
      <c r="E106" s="93" t="s">
        <v>246</v>
      </c>
    </row>
    <row r="107" s="36" customFormat="true" ht="15" hidden="false" customHeight="false" outlineLevel="0" collapsed="false">
      <c r="A107" s="47"/>
      <c r="B107" s="159" t="s">
        <v>20</v>
      </c>
      <c r="C107" s="160" t="s">
        <v>291</v>
      </c>
      <c r="D107" s="175" t="s">
        <v>292</v>
      </c>
      <c r="E107" s="93" t="s">
        <v>282</v>
      </c>
    </row>
    <row r="108" s="36" customFormat="true" ht="15" hidden="false" customHeight="false" outlineLevel="0" collapsed="false">
      <c r="A108" s="47"/>
      <c r="B108" s="159" t="s">
        <v>20</v>
      </c>
      <c r="C108" s="160" t="s">
        <v>291</v>
      </c>
      <c r="D108" s="93" t="s">
        <v>294</v>
      </c>
      <c r="E108" s="93" t="s">
        <v>139</v>
      </c>
    </row>
    <row r="109" s="36" customFormat="true" ht="15" hidden="false" customHeight="false" outlineLevel="0" collapsed="false">
      <c r="A109" s="47"/>
      <c r="B109" s="159" t="s">
        <v>20</v>
      </c>
      <c r="C109" s="176" t="s">
        <v>296</v>
      </c>
      <c r="D109" s="93" t="s">
        <v>297</v>
      </c>
      <c r="E109" s="93" t="s">
        <v>232</v>
      </c>
    </row>
    <row r="110" s="36" customFormat="true" ht="15" hidden="false" customHeight="false" outlineLevel="0" collapsed="false">
      <c r="A110" s="47"/>
      <c r="B110" s="159"/>
      <c r="C110" s="159"/>
      <c r="D110" s="161" t="s">
        <v>42</v>
      </c>
      <c r="E110" s="93"/>
    </row>
    <row r="111" s="36" customFormat="true" ht="15" hidden="false" customHeight="false" outlineLevel="0" collapsed="false">
      <c r="A111" s="63" t="s">
        <v>298</v>
      </c>
      <c r="B111" s="162"/>
      <c r="C111" s="162"/>
      <c r="D111" s="163" t="s">
        <v>299</v>
      </c>
      <c r="E111" s="163"/>
    </row>
    <row r="112" s="36" customFormat="true" ht="15" hidden="false" customHeight="false" outlineLevel="0" collapsed="false">
      <c r="A112" s="87"/>
      <c r="B112" s="177"/>
      <c r="C112" s="177"/>
      <c r="D112" s="178" t="s">
        <v>300</v>
      </c>
      <c r="E112" s="178"/>
    </row>
    <row r="113" s="36" customFormat="true" ht="15" hidden="false" customHeight="false" outlineLevel="0" collapsed="false">
      <c r="A113" s="47"/>
      <c r="B113" s="159" t="s">
        <v>20</v>
      </c>
      <c r="C113" s="160" t="s">
        <v>302</v>
      </c>
      <c r="D113" s="93" t="s">
        <v>303</v>
      </c>
      <c r="E113" s="93" t="s">
        <v>304</v>
      </c>
    </row>
    <row r="114" s="36" customFormat="true" ht="15" hidden="false" customHeight="false" outlineLevel="0" collapsed="false">
      <c r="A114" s="47"/>
      <c r="B114" s="159" t="s">
        <v>20</v>
      </c>
      <c r="C114" s="160" t="s">
        <v>302</v>
      </c>
      <c r="D114" s="93" t="s">
        <v>307</v>
      </c>
      <c r="E114" s="93" t="s">
        <v>308</v>
      </c>
    </row>
    <row r="115" s="36" customFormat="true" ht="24" hidden="false" customHeight="false" outlineLevel="0" collapsed="false">
      <c r="A115" s="47"/>
      <c r="B115" s="159" t="s">
        <v>20</v>
      </c>
      <c r="C115" s="160" t="s">
        <v>46</v>
      </c>
      <c r="D115" s="179" t="s">
        <v>310</v>
      </c>
      <c r="E115" s="93" t="s">
        <v>311</v>
      </c>
    </row>
    <row r="116" s="36" customFormat="true" ht="15" hidden="false" customHeight="false" outlineLevel="0" collapsed="false">
      <c r="A116" s="47"/>
      <c r="B116" s="159" t="s">
        <v>20</v>
      </c>
      <c r="C116" s="164" t="s">
        <v>313</v>
      </c>
      <c r="D116" s="179" t="s">
        <v>314</v>
      </c>
      <c r="E116" s="93" t="s">
        <v>304</v>
      </c>
    </row>
    <row r="117" s="36" customFormat="true" ht="15" hidden="false" customHeight="false" outlineLevel="0" collapsed="false">
      <c r="A117" s="47"/>
      <c r="B117" s="159" t="s">
        <v>20</v>
      </c>
      <c r="C117" s="160" t="s">
        <v>316</v>
      </c>
      <c r="D117" s="180" t="s">
        <v>317</v>
      </c>
      <c r="E117" s="93" t="s">
        <v>318</v>
      </c>
    </row>
    <row r="118" s="36" customFormat="true" ht="15" hidden="false" customHeight="false" outlineLevel="0" collapsed="false">
      <c r="A118" s="47"/>
      <c r="B118" s="159" t="s">
        <v>20</v>
      </c>
      <c r="C118" s="164" t="s">
        <v>313</v>
      </c>
      <c r="D118" s="179" t="s">
        <v>320</v>
      </c>
      <c r="E118" s="93" t="s">
        <v>232</v>
      </c>
    </row>
    <row r="119" s="36" customFormat="true" ht="15" hidden="false" customHeight="false" outlineLevel="0" collapsed="false">
      <c r="A119" s="47"/>
      <c r="B119" s="159" t="s">
        <v>20</v>
      </c>
      <c r="C119" s="160" t="s">
        <v>316</v>
      </c>
      <c r="D119" s="171" t="s">
        <v>322</v>
      </c>
      <c r="E119" s="93" t="s">
        <v>323</v>
      </c>
    </row>
    <row r="120" s="36" customFormat="true" ht="15" hidden="false" customHeight="false" outlineLevel="0" collapsed="false">
      <c r="A120" s="47"/>
      <c r="B120" s="159"/>
      <c r="C120" s="159"/>
      <c r="D120" s="161" t="s">
        <v>217</v>
      </c>
      <c r="E120" s="93"/>
    </row>
    <row r="121" s="36" customFormat="true" ht="15" hidden="false" customHeight="false" outlineLevel="0" collapsed="false">
      <c r="A121" s="47"/>
      <c r="B121" s="159" t="s">
        <v>20</v>
      </c>
      <c r="C121" s="160" t="s">
        <v>223</v>
      </c>
      <c r="D121" s="93" t="s">
        <v>325</v>
      </c>
      <c r="E121" s="93" t="s">
        <v>326</v>
      </c>
    </row>
    <row r="122" s="36" customFormat="true" ht="15" hidden="false" customHeight="false" outlineLevel="0" collapsed="false">
      <c r="A122" s="47"/>
      <c r="B122" s="159" t="s">
        <v>20</v>
      </c>
      <c r="C122" s="160" t="s">
        <v>223</v>
      </c>
      <c r="D122" s="93" t="s">
        <v>328</v>
      </c>
      <c r="E122" s="93" t="s">
        <v>329</v>
      </c>
    </row>
    <row r="123" s="36" customFormat="true" ht="15" hidden="false" customHeight="false" outlineLevel="0" collapsed="false">
      <c r="A123" s="47"/>
      <c r="B123" s="159" t="s">
        <v>20</v>
      </c>
      <c r="C123" s="160" t="s">
        <v>223</v>
      </c>
      <c r="D123" s="93" t="s">
        <v>331</v>
      </c>
      <c r="E123" s="93" t="s">
        <v>332</v>
      </c>
    </row>
    <row r="124" s="36" customFormat="true" ht="15" hidden="false" customHeight="false" outlineLevel="0" collapsed="false">
      <c r="A124" s="47"/>
      <c r="B124" s="159" t="s">
        <v>20</v>
      </c>
      <c r="C124" s="160" t="s">
        <v>223</v>
      </c>
      <c r="D124" s="93" t="s">
        <v>334</v>
      </c>
      <c r="E124" s="93" t="s">
        <v>335</v>
      </c>
    </row>
    <row r="125" s="36" customFormat="true" ht="15" hidden="false" customHeight="false" outlineLevel="0" collapsed="false">
      <c r="A125" s="47"/>
      <c r="B125" s="157" t="s">
        <v>20</v>
      </c>
      <c r="C125" s="160" t="s">
        <v>230</v>
      </c>
      <c r="D125" s="93" t="s">
        <v>231</v>
      </c>
      <c r="E125" s="93" t="s">
        <v>304</v>
      </c>
    </row>
    <row r="126" s="36" customFormat="true" ht="15" hidden="false" customHeight="false" outlineLevel="0" collapsed="false">
      <c r="A126" s="47"/>
      <c r="B126" s="157" t="s">
        <v>20</v>
      </c>
      <c r="C126" s="160" t="s">
        <v>234</v>
      </c>
      <c r="D126" s="93" t="s">
        <v>235</v>
      </c>
      <c r="E126" s="93" t="s">
        <v>338</v>
      </c>
    </row>
    <row r="127" s="36" customFormat="true" ht="15" hidden="false" customHeight="false" outlineLevel="0" collapsed="false">
      <c r="A127" s="47"/>
      <c r="B127" s="159"/>
      <c r="C127" s="159"/>
      <c r="D127" s="161" t="s">
        <v>134</v>
      </c>
      <c r="E127" s="93"/>
    </row>
    <row r="128" s="36" customFormat="true" ht="24" hidden="false" customHeight="false" outlineLevel="0" collapsed="false">
      <c r="A128" s="47"/>
      <c r="B128" s="159" t="s">
        <v>20</v>
      </c>
      <c r="C128" s="169" t="s">
        <v>280</v>
      </c>
      <c r="D128" s="93" t="s">
        <v>281</v>
      </c>
      <c r="E128" s="93" t="s">
        <v>139</v>
      </c>
    </row>
    <row r="129" s="36" customFormat="true" ht="15" hidden="false" customHeight="false" outlineLevel="0" collapsed="false">
      <c r="A129" s="47"/>
      <c r="B129" s="159"/>
      <c r="C129" s="159"/>
      <c r="D129" s="161" t="s">
        <v>145</v>
      </c>
      <c r="E129" s="93"/>
    </row>
    <row r="130" s="36" customFormat="true" ht="36" hidden="false" customHeight="false" outlineLevel="0" collapsed="false">
      <c r="A130" s="47"/>
      <c r="B130" s="157" t="s">
        <v>89</v>
      </c>
      <c r="C130" s="159" t="s">
        <v>147</v>
      </c>
      <c r="D130" s="93" t="s">
        <v>237</v>
      </c>
      <c r="E130" s="93" t="s">
        <v>341</v>
      </c>
    </row>
    <row r="131" s="36" customFormat="true" ht="24" hidden="false" customHeight="false" outlineLevel="0" collapsed="false">
      <c r="A131" s="47"/>
      <c r="B131" s="157" t="s">
        <v>20</v>
      </c>
      <c r="C131" s="160" t="s">
        <v>241</v>
      </c>
      <c r="D131" s="93" t="s">
        <v>245</v>
      </c>
      <c r="E131" s="93" t="s">
        <v>343</v>
      </c>
    </row>
    <row r="132" s="36" customFormat="true" ht="15" hidden="false" customHeight="false" outlineLevel="0" collapsed="false">
      <c r="A132" s="47"/>
      <c r="B132" s="159"/>
      <c r="C132" s="159"/>
      <c r="D132" s="161" t="s">
        <v>247</v>
      </c>
      <c r="E132" s="93"/>
    </row>
    <row r="133" s="36" customFormat="true" ht="27.75" hidden="false" customHeight="true" outlineLevel="0" collapsed="false">
      <c r="A133" s="47"/>
      <c r="B133" s="157" t="s">
        <v>89</v>
      </c>
      <c r="C133" s="159" t="s">
        <v>253</v>
      </c>
      <c r="D133" s="93" t="s">
        <v>254</v>
      </c>
      <c r="E133" s="93" t="s">
        <v>345</v>
      </c>
    </row>
    <row r="134" s="36" customFormat="true" ht="24" hidden="false" customHeight="false" outlineLevel="0" collapsed="false">
      <c r="A134" s="47"/>
      <c r="B134" s="157" t="s">
        <v>20</v>
      </c>
      <c r="C134" s="169" t="s">
        <v>249</v>
      </c>
      <c r="D134" s="93" t="s">
        <v>250</v>
      </c>
      <c r="E134" s="93" t="s">
        <v>345</v>
      </c>
    </row>
    <row r="135" s="36" customFormat="true" ht="27.75" hidden="false" customHeight="true" outlineLevel="0" collapsed="false">
      <c r="A135" s="47"/>
      <c r="B135" s="157" t="s">
        <v>89</v>
      </c>
      <c r="C135" s="159" t="s">
        <v>257</v>
      </c>
      <c r="D135" s="93" t="s">
        <v>258</v>
      </c>
      <c r="E135" s="93" t="s">
        <v>259</v>
      </c>
    </row>
    <row r="136" s="36" customFormat="true" ht="15" hidden="false" customHeight="false" outlineLevel="0" collapsed="false">
      <c r="A136" s="47"/>
      <c r="B136" s="157" t="s">
        <v>20</v>
      </c>
      <c r="C136" s="169" t="s">
        <v>261</v>
      </c>
      <c r="D136" s="93" t="s">
        <v>262</v>
      </c>
      <c r="E136" s="93" t="s">
        <v>304</v>
      </c>
    </row>
    <row r="137" s="36" customFormat="true" ht="15" hidden="false" customHeight="false" outlineLevel="0" collapsed="false">
      <c r="A137" s="47"/>
      <c r="B137" s="159"/>
      <c r="C137" s="159"/>
      <c r="D137" s="161" t="s">
        <v>269</v>
      </c>
      <c r="E137" s="93"/>
    </row>
    <row r="138" s="36" customFormat="true" ht="36" hidden="false" customHeight="false" outlineLevel="0" collapsed="false">
      <c r="A138" s="47"/>
      <c r="B138" s="159" t="s">
        <v>89</v>
      </c>
      <c r="C138" s="159" t="s">
        <v>271</v>
      </c>
      <c r="D138" s="93" t="s">
        <v>272</v>
      </c>
      <c r="E138" s="93" t="s">
        <v>350</v>
      </c>
    </row>
    <row r="139" s="36" customFormat="true" ht="24" hidden="false" customHeight="false" outlineLevel="0" collapsed="false">
      <c r="A139" s="47"/>
      <c r="B139" s="157" t="s">
        <v>20</v>
      </c>
      <c r="C139" s="169" t="s">
        <v>274</v>
      </c>
      <c r="D139" s="93" t="s">
        <v>275</v>
      </c>
      <c r="E139" s="93" t="s">
        <v>350</v>
      </c>
    </row>
    <row r="140" s="36" customFormat="true" ht="15" hidden="false" customHeight="false" outlineLevel="0" collapsed="false">
      <c r="A140" s="47"/>
      <c r="B140" s="159"/>
      <c r="C140" s="159"/>
      <c r="D140" s="161" t="s">
        <v>121</v>
      </c>
      <c r="E140" s="93"/>
    </row>
    <row r="141" s="36" customFormat="true" ht="24" hidden="false" customHeight="false" outlineLevel="0" collapsed="false">
      <c r="A141" s="47"/>
      <c r="B141" s="159" t="s">
        <v>20</v>
      </c>
      <c r="C141" s="160" t="s">
        <v>131</v>
      </c>
      <c r="D141" s="93" t="s">
        <v>132</v>
      </c>
      <c r="E141" s="93" t="s">
        <v>353</v>
      </c>
    </row>
    <row r="142" s="36" customFormat="true" ht="15" hidden="false" customHeight="false" outlineLevel="0" collapsed="false">
      <c r="A142" s="47"/>
      <c r="B142" s="159" t="s">
        <v>20</v>
      </c>
      <c r="C142" s="160" t="s">
        <v>127</v>
      </c>
      <c r="D142" s="93" t="s">
        <v>128</v>
      </c>
      <c r="E142" s="93" t="s">
        <v>355</v>
      </c>
    </row>
    <row r="143" s="36" customFormat="true" ht="24" hidden="false" customHeight="false" outlineLevel="0" collapsed="false">
      <c r="A143" s="47"/>
      <c r="B143" s="159" t="s">
        <v>20</v>
      </c>
      <c r="C143" s="160" t="s">
        <v>127</v>
      </c>
      <c r="D143" s="93" t="s">
        <v>357</v>
      </c>
      <c r="E143" s="93" t="s">
        <v>358</v>
      </c>
    </row>
    <row r="144" s="36" customFormat="true" ht="15" hidden="false" customHeight="false" outlineLevel="0" collapsed="false">
      <c r="A144" s="47"/>
      <c r="B144" s="159"/>
      <c r="C144" s="159"/>
      <c r="D144" s="161" t="s">
        <v>359</v>
      </c>
      <c r="E144" s="93"/>
    </row>
    <row r="145" s="36" customFormat="true" ht="15" hidden="false" customHeight="false" outlineLevel="0" collapsed="false">
      <c r="A145" s="47"/>
      <c r="B145" s="159" t="s">
        <v>20</v>
      </c>
      <c r="C145" s="160" t="s">
        <v>285</v>
      </c>
      <c r="D145" s="93" t="s">
        <v>286</v>
      </c>
      <c r="E145" s="93" t="s">
        <v>304</v>
      </c>
    </row>
    <row r="146" s="36" customFormat="true" ht="15" hidden="false" customHeight="false" outlineLevel="0" collapsed="false">
      <c r="A146" s="47"/>
      <c r="B146" s="159" t="s">
        <v>20</v>
      </c>
      <c r="C146" s="160" t="s">
        <v>291</v>
      </c>
      <c r="D146" s="175" t="s">
        <v>292</v>
      </c>
      <c r="E146" s="93" t="s">
        <v>308</v>
      </c>
    </row>
    <row r="147" s="36" customFormat="true" ht="15" hidden="false" customHeight="false" outlineLevel="0" collapsed="false">
      <c r="A147" s="47"/>
      <c r="B147" s="159" t="s">
        <v>20</v>
      </c>
      <c r="C147" s="160" t="s">
        <v>291</v>
      </c>
      <c r="D147" s="93" t="s">
        <v>294</v>
      </c>
      <c r="E147" s="93" t="s">
        <v>139</v>
      </c>
    </row>
    <row r="148" s="36" customFormat="true" ht="15" hidden="false" customHeight="false" outlineLevel="0" collapsed="false">
      <c r="A148" s="47"/>
      <c r="B148" s="159" t="s">
        <v>20</v>
      </c>
      <c r="C148" s="176" t="s">
        <v>296</v>
      </c>
      <c r="D148" s="93" t="s">
        <v>297</v>
      </c>
      <c r="E148" s="93" t="s">
        <v>308</v>
      </c>
    </row>
    <row r="149" s="36" customFormat="true" ht="15" hidden="false" customHeight="false" outlineLevel="0" collapsed="false">
      <c r="A149" s="47"/>
      <c r="B149" s="159"/>
      <c r="C149" s="159"/>
      <c r="D149" s="161" t="s">
        <v>42</v>
      </c>
      <c r="E149" s="93"/>
    </row>
    <row r="150" s="36" customFormat="true" ht="15" hidden="false" customHeight="false" outlineLevel="0" collapsed="false">
      <c r="A150" s="63" t="s">
        <v>364</v>
      </c>
      <c r="B150" s="162"/>
      <c r="C150" s="162"/>
      <c r="D150" s="163" t="s">
        <v>365</v>
      </c>
      <c r="E150" s="163"/>
    </row>
    <row r="151" s="36" customFormat="true" ht="15" hidden="false" customHeight="false" outlineLevel="0" collapsed="false">
      <c r="A151" s="47"/>
      <c r="B151" s="159"/>
      <c r="C151" s="159"/>
      <c r="D151" s="161" t="s">
        <v>366</v>
      </c>
      <c r="E151" s="93"/>
    </row>
    <row r="152" s="36" customFormat="true" ht="15" hidden="false" customHeight="false" outlineLevel="0" collapsed="false">
      <c r="A152" s="47"/>
      <c r="B152" s="159" t="s">
        <v>20</v>
      </c>
      <c r="C152" s="160" t="s">
        <v>184</v>
      </c>
      <c r="D152" s="93" t="s">
        <v>368</v>
      </c>
      <c r="E152" s="93" t="s">
        <v>369</v>
      </c>
    </row>
    <row r="153" s="36" customFormat="true" ht="15" hidden="false" customHeight="false" outlineLevel="0" collapsed="false">
      <c r="A153" s="47"/>
      <c r="B153" s="159" t="s">
        <v>20</v>
      </c>
      <c r="C153" s="160" t="s">
        <v>371</v>
      </c>
      <c r="D153" s="93" t="s">
        <v>372</v>
      </c>
      <c r="E153" s="93" t="s">
        <v>373</v>
      </c>
    </row>
    <row r="154" s="36" customFormat="true" ht="15" hidden="false" customHeight="false" outlineLevel="0" collapsed="false">
      <c r="A154" s="47"/>
      <c r="B154" s="159"/>
      <c r="C154" s="159"/>
      <c r="D154" s="161" t="s">
        <v>107</v>
      </c>
      <c r="E154" s="93"/>
    </row>
    <row r="155" s="36" customFormat="true" ht="15" hidden="false" customHeight="false" outlineLevel="0" collapsed="false">
      <c r="A155" s="47"/>
      <c r="B155" s="159" t="s">
        <v>20</v>
      </c>
      <c r="C155" s="181" t="s">
        <v>375</v>
      </c>
      <c r="D155" s="93" t="s">
        <v>376</v>
      </c>
      <c r="E155" s="93" t="s">
        <v>377</v>
      </c>
    </row>
    <row r="156" s="36" customFormat="true" ht="15" hidden="false" customHeight="false" outlineLevel="0" collapsed="false">
      <c r="A156" s="47"/>
      <c r="B156" s="159"/>
      <c r="C156" s="159"/>
      <c r="D156" s="161" t="s">
        <v>145</v>
      </c>
      <c r="E156" s="93"/>
    </row>
    <row r="157" s="36" customFormat="true" ht="15" hidden="false" customHeight="false" outlineLevel="0" collapsed="false">
      <c r="A157" s="47"/>
      <c r="B157" s="159" t="s">
        <v>20</v>
      </c>
      <c r="C157" s="169" t="s">
        <v>379</v>
      </c>
      <c r="D157" s="93" t="s">
        <v>380</v>
      </c>
      <c r="E157" s="93" t="s">
        <v>381</v>
      </c>
    </row>
    <row r="158" s="36" customFormat="true" ht="15" hidden="false" customHeight="false" outlineLevel="0" collapsed="false">
      <c r="A158" s="47"/>
      <c r="B158" s="159"/>
      <c r="C158" s="159"/>
      <c r="D158" s="93" t="s">
        <v>483</v>
      </c>
      <c r="E158" s="93" t="s">
        <v>381</v>
      </c>
    </row>
    <row r="159" s="36" customFormat="true" ht="24" hidden="false" customHeight="false" outlineLevel="0" collapsed="false">
      <c r="A159" s="47"/>
      <c r="B159" s="157" t="s">
        <v>89</v>
      </c>
      <c r="C159" s="159" t="s">
        <v>147</v>
      </c>
      <c r="D159" s="93" t="s">
        <v>484</v>
      </c>
      <c r="E159" s="93" t="s">
        <v>389</v>
      </c>
    </row>
    <row r="160" s="36" customFormat="true" ht="15" hidden="false" customHeight="false" outlineLevel="0" collapsed="false">
      <c r="A160" s="47"/>
      <c r="B160" s="159"/>
      <c r="C160" s="159"/>
      <c r="D160" s="161" t="s">
        <v>121</v>
      </c>
      <c r="E160" s="93"/>
    </row>
    <row r="161" s="36" customFormat="true" ht="24" hidden="false" customHeight="false" outlineLevel="0" collapsed="false">
      <c r="A161" s="47"/>
      <c r="B161" s="159" t="s">
        <v>20</v>
      </c>
      <c r="C161" s="160" t="s">
        <v>131</v>
      </c>
      <c r="D161" s="93" t="s">
        <v>397</v>
      </c>
      <c r="E161" s="93" t="s">
        <v>398</v>
      </c>
    </row>
    <row r="162" s="36" customFormat="true" ht="15" hidden="false" customHeight="false" outlineLevel="0" collapsed="false">
      <c r="A162" s="47"/>
      <c r="B162" s="159" t="s">
        <v>20</v>
      </c>
      <c r="C162" s="160" t="s">
        <v>131</v>
      </c>
      <c r="D162" s="93" t="s">
        <v>400</v>
      </c>
      <c r="E162" s="93" t="s">
        <v>401</v>
      </c>
    </row>
    <row r="163" s="36" customFormat="true" ht="15" hidden="false" customHeight="false" outlineLevel="0" collapsed="false">
      <c r="A163" s="47"/>
      <c r="B163" s="159" t="s">
        <v>20</v>
      </c>
      <c r="C163" s="160" t="s">
        <v>127</v>
      </c>
      <c r="D163" s="93" t="s">
        <v>403</v>
      </c>
      <c r="E163" s="93" t="s">
        <v>404</v>
      </c>
    </row>
    <row r="164" s="36" customFormat="true" ht="15" hidden="false" customHeight="false" outlineLevel="0" collapsed="false">
      <c r="A164" s="47"/>
      <c r="B164" s="159" t="s">
        <v>20</v>
      </c>
      <c r="C164" s="160" t="s">
        <v>127</v>
      </c>
      <c r="D164" s="93" t="s">
        <v>406</v>
      </c>
      <c r="E164" s="93" t="s">
        <v>407</v>
      </c>
    </row>
    <row r="165" s="36" customFormat="true" ht="15" hidden="false" customHeight="false" outlineLevel="0" collapsed="false">
      <c r="A165" s="47"/>
      <c r="B165" s="159" t="s">
        <v>20</v>
      </c>
      <c r="C165" s="160" t="s">
        <v>123</v>
      </c>
      <c r="D165" s="93" t="s">
        <v>124</v>
      </c>
      <c r="E165" s="93" t="s">
        <v>409</v>
      </c>
    </row>
    <row r="166" s="36" customFormat="true" ht="24" hidden="false" customHeight="false" outlineLevel="0" collapsed="false">
      <c r="A166" s="47"/>
      <c r="B166" s="173" t="s">
        <v>89</v>
      </c>
      <c r="C166" s="182" t="n">
        <v>41595</v>
      </c>
      <c r="D166" s="132" t="s">
        <v>411</v>
      </c>
      <c r="E166" s="93" t="s">
        <v>412</v>
      </c>
    </row>
    <row r="167" s="36" customFormat="true" ht="24" hidden="false" customHeight="false" outlineLevel="0" collapsed="false">
      <c r="A167" s="47"/>
      <c r="B167" s="159" t="s">
        <v>20</v>
      </c>
      <c r="C167" s="160" t="s">
        <v>131</v>
      </c>
      <c r="D167" s="93" t="s">
        <v>414</v>
      </c>
      <c r="E167" s="93" t="s">
        <v>415</v>
      </c>
    </row>
    <row r="168" s="36" customFormat="true" ht="15" hidden="false" customHeight="false" outlineLevel="0" collapsed="false">
      <c r="A168" s="47"/>
      <c r="B168" s="159"/>
      <c r="C168" s="159"/>
      <c r="D168" s="161" t="s">
        <v>134</v>
      </c>
      <c r="E168" s="93"/>
    </row>
    <row r="169" s="36" customFormat="true" ht="15" hidden="false" customHeight="false" outlineLevel="0" collapsed="false">
      <c r="A169" s="47"/>
      <c r="B169" s="173" t="s">
        <v>93</v>
      </c>
      <c r="C169" s="183" t="s">
        <v>485</v>
      </c>
      <c r="D169" s="70" t="s">
        <v>417</v>
      </c>
      <c r="E169" s="93" t="s">
        <v>418</v>
      </c>
    </row>
    <row r="170" s="36" customFormat="true" ht="15" hidden="true" customHeight="false" outlineLevel="0" collapsed="false">
      <c r="A170" s="47"/>
      <c r="B170" s="159"/>
      <c r="C170" s="159"/>
      <c r="D170" s="161" t="s">
        <v>42</v>
      </c>
      <c r="E170" s="93"/>
    </row>
    <row r="171" s="36" customFormat="true" ht="15" hidden="true" customHeight="false" outlineLevel="0" collapsed="false">
      <c r="A171" s="63" t="s">
        <v>419</v>
      </c>
      <c r="B171" s="162"/>
      <c r="C171" s="162"/>
      <c r="D171" s="163" t="s">
        <v>420</v>
      </c>
      <c r="E171" s="163"/>
    </row>
    <row r="172" s="36" customFormat="true" ht="15" hidden="true" customHeight="false" outlineLevel="0" collapsed="false">
      <c r="A172" s="47"/>
      <c r="B172" s="159"/>
      <c r="C172" s="159"/>
      <c r="D172" s="161" t="s">
        <v>421</v>
      </c>
      <c r="E172" s="161"/>
    </row>
    <row r="173" s="36" customFormat="true" ht="24" hidden="true" customHeight="false" outlineLevel="0" collapsed="false">
      <c r="A173" s="47"/>
      <c r="B173" s="157" t="s">
        <v>20</v>
      </c>
      <c r="C173" s="160" t="s">
        <v>46</v>
      </c>
      <c r="D173" s="179" t="s">
        <v>47</v>
      </c>
      <c r="E173" s="93" t="s">
        <v>48</v>
      </c>
    </row>
    <row r="174" s="36" customFormat="true" ht="15" hidden="true" customHeight="false" outlineLevel="0" collapsed="false">
      <c r="A174" s="47"/>
      <c r="B174" s="159"/>
      <c r="C174" s="159"/>
      <c r="D174" s="184" t="s">
        <v>422</v>
      </c>
      <c r="E174" s="161"/>
    </row>
    <row r="175" s="36" customFormat="true" ht="15" hidden="true" customHeight="false" outlineLevel="0" collapsed="false">
      <c r="A175" s="47"/>
      <c r="B175" s="157" t="s">
        <v>20</v>
      </c>
      <c r="C175" s="160" t="s">
        <v>31</v>
      </c>
      <c r="D175" s="179" t="s">
        <v>423</v>
      </c>
      <c r="E175" s="93" t="s">
        <v>424</v>
      </c>
    </row>
    <row r="176" s="36" customFormat="true" ht="15" hidden="true" customHeight="false" outlineLevel="0" collapsed="false">
      <c r="A176" s="47"/>
      <c r="B176" s="157" t="s">
        <v>20</v>
      </c>
      <c r="C176" s="160" t="s">
        <v>425</v>
      </c>
      <c r="D176" s="180" t="s">
        <v>426</v>
      </c>
      <c r="E176" s="93" t="s">
        <v>427</v>
      </c>
    </row>
    <row r="177" s="36" customFormat="true" ht="24" hidden="true" customHeight="false" outlineLevel="0" collapsed="false">
      <c r="A177" s="47"/>
      <c r="B177" s="157" t="s">
        <v>20</v>
      </c>
      <c r="C177" s="160" t="s">
        <v>40</v>
      </c>
      <c r="D177" s="179" t="s">
        <v>41</v>
      </c>
      <c r="E177" s="93" t="s">
        <v>428</v>
      </c>
    </row>
    <row r="178" s="36" customFormat="true" ht="15" hidden="true" customHeight="false" outlineLevel="0" collapsed="false">
      <c r="A178" s="47"/>
      <c r="B178" s="157" t="s">
        <v>20</v>
      </c>
      <c r="C178" s="160" t="s">
        <v>429</v>
      </c>
      <c r="D178" s="180" t="s">
        <v>430</v>
      </c>
      <c r="E178" s="93" t="s">
        <v>431</v>
      </c>
    </row>
    <row r="179" s="36" customFormat="true" ht="15" hidden="true" customHeight="false" outlineLevel="0" collapsed="false">
      <c r="A179" s="47"/>
      <c r="B179" s="159"/>
      <c r="C179" s="159"/>
      <c r="D179" s="184" t="s">
        <v>160</v>
      </c>
      <c r="E179" s="161"/>
    </row>
    <row r="180" s="36" customFormat="true" ht="15" hidden="true" customHeight="false" outlineLevel="0" collapsed="false">
      <c r="A180" s="47"/>
      <c r="B180" s="157" t="s">
        <v>20</v>
      </c>
      <c r="C180" s="160" t="s">
        <v>162</v>
      </c>
      <c r="D180" s="180" t="s">
        <v>163</v>
      </c>
      <c r="E180" s="93" t="s">
        <v>164</v>
      </c>
    </row>
    <row r="181" s="36" customFormat="true" ht="15" hidden="true" customHeight="false" outlineLevel="0" collapsed="false">
      <c r="A181" s="47"/>
      <c r="B181" s="157" t="s">
        <v>20</v>
      </c>
      <c r="C181" s="160" t="s">
        <v>72</v>
      </c>
      <c r="D181" s="179" t="s">
        <v>166</v>
      </c>
      <c r="E181" s="93" t="s">
        <v>167</v>
      </c>
    </row>
    <row r="182" s="36" customFormat="true" ht="15" hidden="true" customHeight="false" outlineLevel="0" collapsed="false">
      <c r="A182" s="47"/>
      <c r="B182" s="157" t="s">
        <v>20</v>
      </c>
      <c r="C182" s="160" t="s">
        <v>76</v>
      </c>
      <c r="D182" s="179" t="s">
        <v>169</v>
      </c>
      <c r="E182" s="93" t="s">
        <v>167</v>
      </c>
    </row>
    <row r="183" s="36" customFormat="true" ht="15" hidden="true" customHeight="false" outlineLevel="0" collapsed="false">
      <c r="A183" s="47"/>
      <c r="B183" s="159" t="s">
        <v>20</v>
      </c>
      <c r="C183" s="160" t="s">
        <v>432</v>
      </c>
      <c r="D183" s="179" t="s">
        <v>433</v>
      </c>
      <c r="E183" s="93" t="s">
        <v>434</v>
      </c>
    </row>
    <row r="184" s="36" customFormat="true" ht="15" hidden="true" customHeight="false" outlineLevel="0" collapsed="false">
      <c r="A184" s="47"/>
      <c r="B184" s="159" t="s">
        <v>20</v>
      </c>
      <c r="C184" s="160" t="s">
        <v>435</v>
      </c>
      <c r="D184" s="180" t="s">
        <v>436</v>
      </c>
      <c r="E184" s="93" t="s">
        <v>434</v>
      </c>
    </row>
    <row r="185" s="36" customFormat="true" ht="15" hidden="true" customHeight="false" outlineLevel="0" collapsed="false">
      <c r="A185" s="47"/>
      <c r="B185" s="159" t="s">
        <v>20</v>
      </c>
      <c r="C185" s="160" t="s">
        <v>437</v>
      </c>
      <c r="D185" s="180" t="s">
        <v>438</v>
      </c>
      <c r="E185" s="93" t="s">
        <v>434</v>
      </c>
    </row>
    <row r="186" s="36" customFormat="true" ht="15" hidden="true" customHeight="false" outlineLevel="0" collapsed="false">
      <c r="A186" s="47"/>
      <c r="B186" s="159" t="s">
        <v>20</v>
      </c>
      <c r="C186" s="160" t="s">
        <v>131</v>
      </c>
      <c r="D186" s="179" t="s">
        <v>171</v>
      </c>
      <c r="E186" s="93" t="s">
        <v>164</v>
      </c>
    </row>
    <row r="187" s="36" customFormat="true" ht="15" hidden="true" customHeight="false" outlineLevel="0" collapsed="false">
      <c r="A187" s="47"/>
      <c r="B187" s="159"/>
      <c r="C187" s="159"/>
      <c r="D187" s="184" t="s">
        <v>141</v>
      </c>
      <c r="E187" s="93"/>
    </row>
    <row r="188" s="36" customFormat="true" ht="15" hidden="true" customHeight="false" outlineLevel="0" collapsed="false">
      <c r="A188" s="47"/>
      <c r="B188" s="159" t="s">
        <v>20</v>
      </c>
      <c r="C188" s="160" t="s">
        <v>131</v>
      </c>
      <c r="D188" s="93" t="s">
        <v>143</v>
      </c>
      <c r="E188" s="93" t="s">
        <v>144</v>
      </c>
    </row>
    <row r="189" s="36" customFormat="true" ht="15" hidden="true" customHeight="false" outlineLevel="0" collapsed="false">
      <c r="A189" s="47"/>
      <c r="B189" s="159"/>
      <c r="C189" s="159"/>
      <c r="D189" s="161" t="s">
        <v>145</v>
      </c>
      <c r="E189" s="93"/>
    </row>
    <row r="190" s="36" customFormat="true" ht="36" hidden="true" customHeight="false" outlineLevel="0" collapsed="false">
      <c r="A190" s="47"/>
      <c r="B190" s="157" t="s">
        <v>89</v>
      </c>
      <c r="C190" s="159" t="s">
        <v>147</v>
      </c>
      <c r="D190" s="93" t="s">
        <v>237</v>
      </c>
      <c r="E190" s="93" t="s">
        <v>149</v>
      </c>
    </row>
    <row r="191" s="36" customFormat="true" ht="15" hidden="true" customHeight="false" outlineLevel="0" collapsed="false">
      <c r="A191" s="47"/>
      <c r="B191" s="159" t="s">
        <v>20</v>
      </c>
      <c r="C191" s="160" t="s">
        <v>151</v>
      </c>
      <c r="D191" s="179" t="s">
        <v>152</v>
      </c>
      <c r="E191" s="93" t="s">
        <v>139</v>
      </c>
    </row>
    <row r="192" s="36" customFormat="true" ht="15" hidden="true" customHeight="false" outlineLevel="0" collapsed="false">
      <c r="A192" s="47"/>
      <c r="B192" s="159" t="s">
        <v>20</v>
      </c>
      <c r="C192" s="160" t="s">
        <v>154</v>
      </c>
      <c r="D192" s="180" t="s">
        <v>155</v>
      </c>
      <c r="E192" s="93" t="s">
        <v>156</v>
      </c>
    </row>
    <row r="193" s="36" customFormat="true" ht="24" hidden="true" customHeight="false" outlineLevel="0" collapsed="false">
      <c r="A193" s="47"/>
      <c r="B193" s="157" t="s">
        <v>89</v>
      </c>
      <c r="C193" s="159" t="s">
        <v>439</v>
      </c>
      <c r="D193" s="93" t="s">
        <v>159</v>
      </c>
      <c r="E193" s="93" t="s">
        <v>139</v>
      </c>
    </row>
    <row r="194" s="36" customFormat="true" ht="15" hidden="true" customHeight="false" outlineLevel="0" collapsed="false">
      <c r="A194" s="47"/>
      <c r="B194" s="159"/>
      <c r="C194" s="159"/>
      <c r="D194" s="161" t="s">
        <v>42</v>
      </c>
      <c r="E194" s="93"/>
    </row>
    <row r="195" s="36" customFormat="true" ht="15" hidden="true" customHeight="false" outlineLevel="0" collapsed="false">
      <c r="A195" s="63" t="s">
        <v>440</v>
      </c>
      <c r="B195" s="162"/>
      <c r="C195" s="162"/>
      <c r="D195" s="163" t="s">
        <v>441</v>
      </c>
      <c r="E195" s="163"/>
    </row>
    <row r="196" s="36" customFormat="true" ht="15" hidden="true" customHeight="false" outlineLevel="0" collapsed="false">
      <c r="A196" s="87"/>
      <c r="B196" s="157" t="s">
        <v>89</v>
      </c>
      <c r="C196" s="159" t="s">
        <v>174</v>
      </c>
      <c r="D196" s="93" t="s">
        <v>175</v>
      </c>
      <c r="E196" s="93" t="s">
        <v>176</v>
      </c>
    </row>
    <row r="197" s="36" customFormat="true" ht="15" hidden="true" customHeight="false" outlineLevel="0" collapsed="false">
      <c r="A197" s="87"/>
      <c r="B197" s="157" t="s">
        <v>20</v>
      </c>
      <c r="C197" s="160" t="s">
        <v>36</v>
      </c>
      <c r="D197" s="93" t="s">
        <v>37</v>
      </c>
      <c r="E197" s="93" t="s">
        <v>178</v>
      </c>
    </row>
    <row r="198" s="36" customFormat="true" ht="15" hidden="true" customHeight="false" outlineLevel="0" collapsed="false">
      <c r="A198" s="47"/>
      <c r="B198" s="157" t="s">
        <v>20</v>
      </c>
      <c r="C198" s="160" t="s">
        <v>40</v>
      </c>
      <c r="D198" s="93" t="s">
        <v>41</v>
      </c>
      <c r="E198" s="93" t="s">
        <v>442</v>
      </c>
    </row>
    <row r="199" s="36" customFormat="true" ht="15" hidden="true" customHeight="false" outlineLevel="0" collapsed="false">
      <c r="A199" s="47"/>
      <c r="B199" s="159" t="s">
        <v>26</v>
      </c>
      <c r="C199" s="159"/>
      <c r="D199" s="93" t="s">
        <v>443</v>
      </c>
      <c r="E199" s="93" t="s">
        <v>444</v>
      </c>
    </row>
    <row r="200" s="36" customFormat="true" ht="15" hidden="true" customHeight="false" outlineLevel="0" collapsed="false">
      <c r="A200" s="47"/>
      <c r="B200" s="173"/>
      <c r="C200" s="183"/>
      <c r="D200" s="161" t="s">
        <v>42</v>
      </c>
      <c r="E200" s="93"/>
    </row>
    <row r="201" customFormat="false" ht="14.25" hidden="true" customHeight="false" outlineLevel="0" collapsed="false">
      <c r="A201" s="47"/>
      <c r="B201" s="51"/>
      <c r="C201" s="47"/>
      <c r="D201" s="59"/>
      <c r="E201" s="104"/>
    </row>
    <row r="202" customFormat="false" ht="14.25" hidden="false" customHeight="false" outlineLevel="0" collapsed="false">
      <c r="A202" s="116"/>
      <c r="B202" s="117"/>
      <c r="C202" s="117"/>
      <c r="D202" s="117"/>
      <c r="E202" s="118"/>
    </row>
    <row r="203" customFormat="false" ht="14.25" hidden="false" customHeight="false" outlineLevel="0" collapsed="false">
      <c r="A203" s="116"/>
      <c r="B203" s="117"/>
      <c r="C203" s="117"/>
      <c r="D203" s="117"/>
      <c r="E203" s="118"/>
    </row>
    <row r="204" customFormat="false" ht="14.25" hidden="false" customHeight="false" outlineLevel="0" collapsed="false">
      <c r="A204" s="116"/>
      <c r="B204" s="117" t="s">
        <v>486</v>
      </c>
      <c r="C204" s="117"/>
      <c r="D204" s="117"/>
      <c r="E204" s="118"/>
    </row>
    <row r="205" customFormat="false" ht="14.25" hidden="false" customHeight="false" outlineLevel="0" collapsed="false">
      <c r="A205" s="116"/>
      <c r="B205" s="117"/>
      <c r="C205" s="117"/>
      <c r="D205" s="117"/>
      <c r="E205" s="118"/>
    </row>
    <row r="206" customFormat="false" ht="14.25" hidden="false" customHeight="false" outlineLevel="0" collapsed="false">
      <c r="A206" s="116"/>
      <c r="B206" s="117"/>
      <c r="C206" s="117"/>
      <c r="D206" s="117"/>
      <c r="E206" s="118"/>
    </row>
    <row r="207" customFormat="false" ht="14.25" hidden="false" customHeight="false" outlineLevel="0" collapsed="false">
      <c r="A207" s="116"/>
      <c r="B207" s="117"/>
      <c r="C207" s="117"/>
      <c r="D207" s="117"/>
      <c r="E207" s="118"/>
    </row>
    <row r="208" customFormat="false" ht="14.25" hidden="false" customHeight="false" outlineLevel="0" collapsed="false">
      <c r="A208" s="116"/>
      <c r="B208" s="117"/>
      <c r="C208" s="117"/>
      <c r="D208" s="117"/>
      <c r="E208" s="118"/>
    </row>
    <row r="209" customFormat="false" ht="14.25" hidden="false" customHeight="false" outlineLevel="0" collapsed="false">
      <c r="A209" s="116"/>
      <c r="B209" s="120"/>
      <c r="C209" s="116"/>
      <c r="D209" s="121" t="s">
        <v>449</v>
      </c>
      <c r="E209" s="121"/>
    </row>
    <row r="210" customFormat="false" ht="14.25" hidden="false" customHeight="false" outlineLevel="0" collapsed="false">
      <c r="A210" s="116"/>
      <c r="B210" s="120"/>
      <c r="C210" s="116"/>
      <c r="D210" s="121" t="s">
        <v>450</v>
      </c>
      <c r="E210" s="121"/>
    </row>
    <row r="211" customFormat="false" ht="14.25" hidden="false" customHeight="false" outlineLevel="0" collapsed="false">
      <c r="A211" s="116"/>
      <c r="B211" s="120"/>
      <c r="C211" s="116"/>
      <c r="D211" s="121" t="s">
        <v>451</v>
      </c>
      <c r="E211" s="121"/>
    </row>
  </sheetData>
  <mergeCells count="7">
    <mergeCell ref="A3:E3"/>
    <mergeCell ref="A4:E4"/>
    <mergeCell ref="A5:D5"/>
    <mergeCell ref="A7:E7"/>
    <mergeCell ref="A9:E9"/>
    <mergeCell ref="B202:D202"/>
    <mergeCell ref="B204:D204"/>
  </mergeCells>
  <printOptions headings="false" gridLines="false" gridLinesSet="true" horizontalCentered="false" verticalCentered="false"/>
  <pageMargins left="0.708333333333333" right="0.511805555555555" top="1.23958333333333" bottom="0.590972222222222" header="0.315277777777778" footer="0.315277777777778"/>
  <pageSetup paperSize="9" scale="9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&amp;CPágina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H40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A10" activeCellId="0" sqref="A10"/>
    </sheetView>
  </sheetViews>
  <sheetFormatPr defaultRowHeight="15.75" zeroHeight="false" outlineLevelRow="0" outlineLevelCol="0"/>
  <cols>
    <col collapsed="false" customWidth="true" hidden="false" outlineLevel="0" max="1" min="1" style="185" width="4.43"/>
    <col collapsed="false" customWidth="true" hidden="false" outlineLevel="0" max="2" min="2" style="186" width="24.42"/>
    <col collapsed="false" customWidth="false" hidden="true" outlineLevel="0" max="3" min="3" style="187" width="11.52"/>
    <col collapsed="false" customWidth="true" hidden="false" outlineLevel="0" max="4" min="4" style="187" width="16.86"/>
    <col collapsed="false" customWidth="true" hidden="false" outlineLevel="0" max="6" min="5" style="187" width="11.99"/>
    <col collapsed="false" customWidth="true" hidden="true" outlineLevel="0" max="10" min="7" style="187" width="16.71"/>
    <col collapsed="false" customWidth="true" hidden="false" outlineLevel="0" max="11" min="11" style="187" width="11.14"/>
    <col collapsed="false" customWidth="true" hidden="false" outlineLevel="0" max="12" min="12" style="187" width="11.71"/>
    <col collapsed="false" customWidth="true" hidden="false" outlineLevel="0" max="13" min="13" style="188" width="10.99"/>
    <col collapsed="false" customWidth="true" hidden="false" outlineLevel="0" max="1025" min="14" style="185" width="22.43"/>
  </cols>
  <sheetData>
    <row r="2" customFormat="false" ht="19.5" hidden="false" customHeight="false" outlineLevel="0" collapsed="false">
      <c r="D2" s="189" t="s">
        <v>487</v>
      </c>
      <c r="E2" s="189"/>
      <c r="F2" s="189"/>
    </row>
    <row r="3" customFormat="false" ht="19.5" hidden="false" customHeight="false" outlineLevel="0" collapsed="false">
      <c r="D3" s="189" t="s">
        <v>488</v>
      </c>
      <c r="E3" s="189"/>
      <c r="F3" s="189"/>
      <c r="G3" s="189"/>
      <c r="H3" s="189"/>
      <c r="I3" s="189"/>
      <c r="J3" s="189"/>
      <c r="K3" s="189"/>
      <c r="L3" s="189"/>
      <c r="M3" s="189"/>
    </row>
    <row r="7" customFormat="false" ht="15.75" hidden="false" customHeight="true" outlineLevel="0" collapsed="false">
      <c r="A7" s="190" t="s">
        <v>489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</row>
    <row r="9" s="7" customFormat="true" ht="18.75" hidden="false" customHeight="true" outlineLevel="0" collapsed="false">
      <c r="A9" s="191" t="s">
        <v>2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3"/>
      <c r="N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s="7" customFormat="true" ht="18.75" hidden="false" customHeight="true" outlineLevel="0" collapsed="false">
      <c r="A10" s="194" t="s">
        <v>3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s="7" customFormat="true" ht="17.25" hidden="false" customHeight="true" outlineLevel="0" collapsed="false">
      <c r="A11" s="195" t="s">
        <v>4</v>
      </c>
      <c r="B11" s="196"/>
      <c r="C11" s="196"/>
      <c r="D11" s="196"/>
      <c r="E11" s="196"/>
      <c r="F11" s="196"/>
      <c r="G11" s="197"/>
      <c r="H11" s="198"/>
      <c r="I11" s="198"/>
      <c r="J11" s="198"/>
      <c r="K11" s="198"/>
      <c r="L11" s="198"/>
      <c r="M11" s="199"/>
      <c r="N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</row>
    <row r="12" customFormat="false" ht="15.75" hidden="false" customHeight="false" outlineLevel="0" collapsed="false">
      <c r="A12" s="200"/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</row>
    <row r="13" customFormat="false" ht="12" hidden="false" customHeight="true" outlineLevel="0" collapsed="false">
      <c r="A13" s="201"/>
      <c r="B13" s="202" t="s">
        <v>490</v>
      </c>
      <c r="C13" s="203" t="s">
        <v>491</v>
      </c>
      <c r="D13" s="203" t="s">
        <v>492</v>
      </c>
      <c r="E13" s="203" t="s">
        <v>493</v>
      </c>
      <c r="F13" s="203" t="s">
        <v>494</v>
      </c>
      <c r="G13" s="203" t="s">
        <v>495</v>
      </c>
      <c r="H13" s="203" t="s">
        <v>496</v>
      </c>
      <c r="I13" s="203" t="s">
        <v>497</v>
      </c>
      <c r="J13" s="203" t="s">
        <v>498</v>
      </c>
      <c r="K13" s="203" t="s">
        <v>499</v>
      </c>
      <c r="L13" s="203" t="s">
        <v>500</v>
      </c>
      <c r="M13" s="204" t="s">
        <v>501</v>
      </c>
    </row>
    <row r="14" customFormat="false" ht="12" hidden="false" customHeight="true" outlineLevel="0" collapsed="false">
      <c r="A14" s="205" t="s">
        <v>502</v>
      </c>
      <c r="B14" s="206"/>
      <c r="C14" s="207" t="s">
        <v>503</v>
      </c>
      <c r="D14" s="207" t="s">
        <v>504</v>
      </c>
      <c r="E14" s="207" t="n">
        <v>60</v>
      </c>
      <c r="F14" s="207" t="n">
        <v>90</v>
      </c>
      <c r="G14" s="207" t="n">
        <v>270</v>
      </c>
      <c r="H14" s="207" t="n">
        <v>300</v>
      </c>
      <c r="I14" s="207" t="n">
        <v>330</v>
      </c>
      <c r="J14" s="207" t="n">
        <v>360</v>
      </c>
      <c r="K14" s="207" t="n">
        <v>120</v>
      </c>
      <c r="L14" s="207" t="n">
        <v>150</v>
      </c>
      <c r="M14" s="204"/>
    </row>
    <row r="15" customFormat="false" ht="15" hidden="false" customHeight="true" outlineLevel="0" collapsed="false">
      <c r="A15" s="208" t="s">
        <v>505</v>
      </c>
      <c r="B15" s="209" t="s">
        <v>18</v>
      </c>
      <c r="C15" s="210"/>
      <c r="D15" s="210" t="n">
        <v>1</v>
      </c>
      <c r="E15" s="210"/>
      <c r="F15" s="210"/>
      <c r="G15" s="210"/>
      <c r="H15" s="210"/>
      <c r="I15" s="210"/>
      <c r="J15" s="210"/>
      <c r="K15" s="210"/>
      <c r="L15" s="210"/>
      <c r="M15" s="211" t="n">
        <f aca="false">D15+E15</f>
        <v>1</v>
      </c>
    </row>
    <row r="16" s="188" customFormat="true" ht="15" hidden="false" customHeight="true" outlineLevel="0" collapsed="false">
      <c r="A16" s="212"/>
      <c r="B16" s="209"/>
      <c r="C16" s="213"/>
      <c r="D16" s="213" t="n">
        <f aca="false">M16</f>
        <v>15798.04</v>
      </c>
      <c r="E16" s="213"/>
      <c r="F16" s="213"/>
      <c r="G16" s="213"/>
      <c r="H16" s="213"/>
      <c r="I16" s="213"/>
      <c r="J16" s="213"/>
      <c r="K16" s="214"/>
      <c r="L16" s="214"/>
      <c r="M16" s="215" t="n">
        <f aca="false">'ANEXO 15  PLANILHA CUSTO'!J16</f>
        <v>15798.04</v>
      </c>
    </row>
    <row r="17" s="188" customFormat="true" ht="15" hidden="false" customHeight="true" outlineLevel="0" collapsed="false">
      <c r="A17" s="208" t="s">
        <v>506</v>
      </c>
      <c r="B17" s="209" t="s">
        <v>44</v>
      </c>
      <c r="C17" s="210"/>
      <c r="D17" s="210" t="n">
        <f aca="false">D18/M18</f>
        <v>0.971997942638405</v>
      </c>
      <c r="E17" s="210" t="n">
        <f aca="false">E18/M18</f>
        <v>0.0280020573615947</v>
      </c>
      <c r="F17" s="210"/>
      <c r="G17" s="210"/>
      <c r="H17" s="210"/>
      <c r="I17" s="210"/>
      <c r="J17" s="210"/>
      <c r="K17" s="210"/>
      <c r="L17" s="210"/>
      <c r="M17" s="211" t="n">
        <f aca="false">D17+E17</f>
        <v>1</v>
      </c>
    </row>
    <row r="18" customFormat="false" ht="15" hidden="false" customHeight="true" outlineLevel="0" collapsed="false">
      <c r="A18" s="212"/>
      <c r="B18" s="209"/>
      <c r="C18" s="213"/>
      <c r="D18" s="213" t="n">
        <v>65745.97</v>
      </c>
      <c r="E18" s="213" t="n">
        <f aca="false">M18-D18</f>
        <v>1894.05999999998</v>
      </c>
      <c r="F18" s="213"/>
      <c r="G18" s="213"/>
      <c r="H18" s="213"/>
      <c r="I18" s="213"/>
      <c r="J18" s="213"/>
      <c r="K18" s="214"/>
      <c r="L18" s="214"/>
      <c r="M18" s="215" t="n">
        <f aca="false">'ANEXO 15  PLANILHA CUSTO'!J62</f>
        <v>67640.03</v>
      </c>
    </row>
    <row r="19" customFormat="false" ht="15" hidden="false" customHeight="true" outlineLevel="0" collapsed="false">
      <c r="A19" s="208" t="s">
        <v>507</v>
      </c>
      <c r="B19" s="209" t="s">
        <v>508</v>
      </c>
      <c r="C19" s="210"/>
      <c r="D19" s="210"/>
      <c r="E19" s="210" t="n">
        <v>0.5</v>
      </c>
      <c r="F19" s="210" t="n">
        <v>0.5</v>
      </c>
      <c r="G19" s="210"/>
      <c r="H19" s="210"/>
      <c r="I19" s="210"/>
      <c r="J19" s="210"/>
      <c r="K19" s="210"/>
      <c r="L19" s="210"/>
      <c r="M19" s="211" t="n">
        <f aca="false">D19+E19</f>
        <v>0.5</v>
      </c>
    </row>
    <row r="20" customFormat="false" ht="15" hidden="false" customHeight="true" outlineLevel="0" collapsed="false">
      <c r="A20" s="212"/>
      <c r="B20" s="209"/>
      <c r="C20" s="213"/>
      <c r="D20" s="213"/>
      <c r="E20" s="213" t="n">
        <f aca="false">E19*M20</f>
        <v>45111.43</v>
      </c>
      <c r="F20" s="213" t="n">
        <f aca="false">F19*M20</f>
        <v>45111.43</v>
      </c>
      <c r="G20" s="213"/>
      <c r="H20" s="213"/>
      <c r="I20" s="213"/>
      <c r="J20" s="213"/>
      <c r="K20" s="214"/>
      <c r="L20" s="214"/>
      <c r="M20" s="215" t="n">
        <f aca="false">'ANEXO 15  PLANILHA CUSTO'!J112</f>
        <v>90222.86</v>
      </c>
    </row>
    <row r="21" customFormat="false" ht="15" hidden="false" customHeight="true" outlineLevel="0" collapsed="false">
      <c r="A21" s="208" t="s">
        <v>509</v>
      </c>
      <c r="B21" s="209" t="s">
        <v>299</v>
      </c>
      <c r="C21" s="216"/>
      <c r="D21" s="210"/>
      <c r="E21" s="210"/>
      <c r="F21" s="210" t="n">
        <v>0.5759</v>
      </c>
      <c r="G21" s="210"/>
      <c r="H21" s="210"/>
      <c r="I21" s="210"/>
      <c r="J21" s="210"/>
      <c r="K21" s="210" t="n">
        <f aca="false">K22/M22</f>
        <v>0.4241</v>
      </c>
      <c r="L21" s="210"/>
      <c r="M21" s="211" t="n">
        <f aca="false">F21+K21</f>
        <v>1</v>
      </c>
    </row>
    <row r="22" customFormat="false" ht="15" hidden="false" customHeight="true" outlineLevel="0" collapsed="false">
      <c r="A22" s="212"/>
      <c r="B22" s="209"/>
      <c r="C22" s="213"/>
      <c r="D22" s="213"/>
      <c r="E22" s="213"/>
      <c r="F22" s="213" t="n">
        <f aca="false">F21*M22</f>
        <v>58135.187253</v>
      </c>
      <c r="G22" s="213"/>
      <c r="H22" s="213"/>
      <c r="I22" s="213"/>
      <c r="J22" s="213"/>
      <c r="K22" s="213" t="n">
        <f aca="false">M22-F22</f>
        <v>42811.482747</v>
      </c>
      <c r="L22" s="213"/>
      <c r="M22" s="217" t="n">
        <f aca="false">'ANEXO 15  PLANILHA CUSTO'!J151</f>
        <v>100946.67</v>
      </c>
    </row>
    <row r="23" customFormat="false" ht="15" hidden="false" customHeight="true" outlineLevel="0" collapsed="false">
      <c r="A23" s="208" t="s">
        <v>510</v>
      </c>
      <c r="B23" s="209" t="s">
        <v>511</v>
      </c>
      <c r="C23" s="216"/>
      <c r="D23" s="210"/>
      <c r="E23" s="210"/>
      <c r="F23" s="210"/>
      <c r="G23" s="210"/>
      <c r="H23" s="210"/>
      <c r="I23" s="210"/>
      <c r="J23" s="210"/>
      <c r="K23" s="210" t="n">
        <v>0.5</v>
      </c>
      <c r="L23" s="210" t="n">
        <v>0.5</v>
      </c>
      <c r="M23" s="211" t="n">
        <f aca="false">K23+L23</f>
        <v>1</v>
      </c>
    </row>
    <row r="24" customFormat="false" ht="15" hidden="false" customHeight="true" outlineLevel="0" collapsed="false">
      <c r="A24" s="212"/>
      <c r="B24" s="209"/>
      <c r="C24" s="213"/>
      <c r="D24" s="213"/>
      <c r="E24" s="213"/>
      <c r="F24" s="213"/>
      <c r="G24" s="213"/>
      <c r="H24" s="213"/>
      <c r="I24" s="213"/>
      <c r="J24" s="213"/>
      <c r="K24" s="213" t="n">
        <f aca="false">K23*M24</f>
        <v>56934.205</v>
      </c>
      <c r="L24" s="213" t="n">
        <f aca="false">L23*M24</f>
        <v>56934.205</v>
      </c>
      <c r="M24" s="217" t="n">
        <f aca="false">'ANEXO 15  PLANILHA CUSTO'!J175</f>
        <v>113868.41</v>
      </c>
    </row>
    <row r="25" s="188" customFormat="true" ht="12" hidden="false" customHeight="true" outlineLevel="0" collapsed="false">
      <c r="A25" s="212"/>
      <c r="B25" s="218"/>
      <c r="C25" s="213"/>
      <c r="D25" s="213"/>
      <c r="E25" s="213"/>
      <c r="F25" s="213"/>
      <c r="G25" s="213"/>
      <c r="H25" s="213"/>
      <c r="I25" s="213"/>
      <c r="J25" s="213"/>
      <c r="K25" s="219"/>
      <c r="L25" s="219"/>
      <c r="M25" s="220"/>
    </row>
    <row r="26" s="188" customFormat="true" ht="20.1" hidden="false" customHeight="true" outlineLevel="0" collapsed="false">
      <c r="A26" s="221" t="s">
        <v>512</v>
      </c>
      <c r="B26" s="221"/>
      <c r="C26" s="222"/>
      <c r="D26" s="222" t="n">
        <f aca="false">D27/M27</f>
        <v>0.209907453487282</v>
      </c>
      <c r="E26" s="222" t="n">
        <f aca="false">E27/M27</f>
        <v>0.120999724024142</v>
      </c>
      <c r="F26" s="222" t="n">
        <f aca="false">F27/M27</f>
        <v>0.265773470163576</v>
      </c>
      <c r="G26" s="222" t="e">
        <f aca="false">G27/#REF!</f>
        <v>#REF!</v>
      </c>
      <c r="H26" s="222" t="e">
        <f aca="false">H27/#REF!</f>
        <v>#REF!</v>
      </c>
      <c r="I26" s="222" t="e">
        <f aca="false">I27/#REF!</f>
        <v>#REF!</v>
      </c>
      <c r="J26" s="222" t="e">
        <f aca="false">J27/#REF!</f>
        <v>#REF!</v>
      </c>
      <c r="K26" s="222" t="n">
        <f aca="false">K27/M27</f>
        <v>0.256761512112421</v>
      </c>
      <c r="L26" s="222" t="n">
        <f aca="false">L27/M27</f>
        <v>0.146557840212578</v>
      </c>
      <c r="M26" s="223" t="n">
        <f aca="false">L26+K26+F26+E26+D26</f>
        <v>1</v>
      </c>
      <c r="N26" s="224"/>
    </row>
    <row r="27" customFormat="false" ht="20.1" hidden="false" customHeight="true" outlineLevel="0" collapsed="false">
      <c r="A27" s="221"/>
      <c r="B27" s="221"/>
      <c r="C27" s="225" t="e">
        <f aca="false">C16+C18+#REF!+C20+C22+#REF!+#REF!+#REF!+#REF!+#REF!+#REF!+#REF!+C25</f>
        <v>#REF!</v>
      </c>
      <c r="D27" s="225" t="n">
        <f aca="false">D16+D18+D22+D24</f>
        <v>81544.01</v>
      </c>
      <c r="E27" s="225" t="n">
        <f aca="false">E16+E18+E20+E22+E24</f>
        <v>47005.49</v>
      </c>
      <c r="F27" s="225" t="n">
        <f aca="false">F16+F18+F20+F22+F24</f>
        <v>103246.617253</v>
      </c>
      <c r="G27" s="225" t="e">
        <f aca="false">G16+G18+#REF!+G20+G22+#REF!+#REF!+#REF!+#REF!+#REF!+#REF!+#REF!+G25</f>
        <v>#REF!</v>
      </c>
      <c r="H27" s="225" t="e">
        <f aca="false">H16+H18+#REF!+H20+H22+#REF!+#REF!+#REF!+#REF!+#REF!+#REF!+#REF!+H25</f>
        <v>#REF!</v>
      </c>
      <c r="I27" s="225" t="e">
        <f aca="false">I16+I18+#REF!+I20+I22+#REF!+#REF!+#REF!+#REF!+#REF!+#REF!+#REF!+I25</f>
        <v>#REF!</v>
      </c>
      <c r="J27" s="225" t="e">
        <f aca="false">J16+J18+#REF!+J20+J22+#REF!+#REF!+#REF!+#REF!+#REF!+#REF!+#REF!+J25</f>
        <v>#REF!</v>
      </c>
      <c r="K27" s="225" t="n">
        <f aca="false">K16+K18+K20+K22+K24</f>
        <v>99745.687747</v>
      </c>
      <c r="L27" s="225" t="n">
        <f aca="false">L16+L18+L20+L22+L24</f>
        <v>56934.205</v>
      </c>
      <c r="M27" s="225" t="n">
        <f aca="false">M16+M18+M20+M22+M24</f>
        <v>388476.01</v>
      </c>
    </row>
    <row r="28" customFormat="false" ht="20.1" hidden="false" customHeight="true" outlineLevel="0" collapsed="false">
      <c r="A28" s="221" t="s">
        <v>513</v>
      </c>
      <c r="B28" s="221"/>
      <c r="C28" s="222"/>
      <c r="D28" s="222" t="n">
        <f aca="false">D26</f>
        <v>0.209907453487282</v>
      </c>
      <c r="E28" s="222" t="n">
        <f aca="false">D28+E26</f>
        <v>0.330907177511425</v>
      </c>
      <c r="F28" s="222" t="n">
        <f aca="false">E28+F26</f>
        <v>0.596680647675001</v>
      </c>
      <c r="G28" s="222" t="e">
        <f aca="false">G26+#REF!</f>
        <v>#REF!</v>
      </c>
      <c r="H28" s="222" t="e">
        <f aca="false">H26+G28</f>
        <v>#REF!</v>
      </c>
      <c r="I28" s="222" t="e">
        <f aca="false">I26+H28</f>
        <v>#REF!</v>
      </c>
      <c r="J28" s="222" t="e">
        <f aca="false">J26+I28</f>
        <v>#REF!</v>
      </c>
      <c r="K28" s="222" t="n">
        <f aca="false">F28+K26</f>
        <v>0.853442159787422</v>
      </c>
      <c r="L28" s="222" t="n">
        <f aca="false">K28+L26</f>
        <v>1</v>
      </c>
      <c r="M28" s="226"/>
    </row>
    <row r="29" customFormat="false" ht="20.1" hidden="false" customHeight="true" outlineLevel="0" collapsed="false">
      <c r="A29" s="221"/>
      <c r="B29" s="221"/>
      <c r="C29" s="225"/>
      <c r="D29" s="225" t="n">
        <f aca="false">D27</f>
        <v>81544.01</v>
      </c>
      <c r="E29" s="225" t="n">
        <f aca="false">D29+E27</f>
        <v>128549.5</v>
      </c>
      <c r="F29" s="225" t="n">
        <f aca="false">E29+F27</f>
        <v>231796.117253</v>
      </c>
      <c r="G29" s="225" t="e">
        <f aca="false">G27+#REF!</f>
        <v>#REF!</v>
      </c>
      <c r="H29" s="225" t="e">
        <f aca="false">H27+G29</f>
        <v>#REF!</v>
      </c>
      <c r="I29" s="225" t="e">
        <f aca="false">I27+H29</f>
        <v>#REF!</v>
      </c>
      <c r="J29" s="225" t="e">
        <f aca="false">J27+I29</f>
        <v>#REF!</v>
      </c>
      <c r="K29" s="225" t="n">
        <f aca="false">F29+K27</f>
        <v>331541.805</v>
      </c>
      <c r="L29" s="225" t="n">
        <f aca="false">K29+L27</f>
        <v>388476.01</v>
      </c>
      <c r="M29" s="227"/>
    </row>
    <row r="30" customFormat="false" ht="17.25" hidden="false" customHeight="true" outlineLevel="0" collapsed="false">
      <c r="A30" s="228"/>
      <c r="B30" s="228"/>
      <c r="C30" s="229"/>
      <c r="D30" s="229"/>
      <c r="E30" s="229"/>
      <c r="F30" s="230"/>
      <c r="G30" s="229"/>
      <c r="H30" s="229"/>
      <c r="I30" s="229"/>
      <c r="J30" s="229"/>
      <c r="K30" s="229"/>
      <c r="L30" s="229"/>
      <c r="M30" s="229"/>
    </row>
    <row r="31" customFormat="false" ht="12" hidden="false" customHeight="true" outlineLevel="0" collapsed="false">
      <c r="A31" s="228"/>
      <c r="B31" s="228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29"/>
    </row>
    <row r="32" customFormat="false" ht="12" hidden="false" customHeight="true" outlineLevel="0" collapsed="false">
      <c r="A32" s="228"/>
      <c r="B32" s="228"/>
      <c r="C32" s="229"/>
      <c r="D32" s="229"/>
      <c r="E32" s="229"/>
      <c r="F32" s="231"/>
      <c r="G32" s="229"/>
      <c r="H32" s="229"/>
      <c r="I32" s="229"/>
      <c r="J32" s="229"/>
      <c r="K32" s="229"/>
      <c r="L32" s="229"/>
      <c r="M32" s="229"/>
    </row>
    <row r="33" customFormat="false" ht="14.25" hidden="false" customHeight="true" outlineLevel="0" collapsed="false">
      <c r="A33" s="228"/>
      <c r="B33" s="232" t="s">
        <v>514</v>
      </c>
      <c r="C33" s="232"/>
      <c r="D33" s="232"/>
      <c r="E33" s="232"/>
      <c r="F33" s="229"/>
      <c r="G33" s="229"/>
      <c r="H33" s="229"/>
      <c r="I33" s="229"/>
      <c r="J33" s="229"/>
      <c r="K33" s="229"/>
      <c r="L33" s="229"/>
      <c r="M33" s="229"/>
    </row>
    <row r="34" customFormat="false" ht="12" hidden="false" customHeight="true" outlineLevel="0" collapsed="false">
      <c r="A34" s="228"/>
      <c r="B34" s="233"/>
      <c r="C34" s="234"/>
      <c r="D34" s="234"/>
      <c r="E34" s="234"/>
      <c r="F34" s="229"/>
      <c r="G34" s="229"/>
      <c r="H34" s="229"/>
      <c r="I34" s="229"/>
      <c r="J34" s="229"/>
      <c r="K34" s="229"/>
      <c r="L34" s="229"/>
      <c r="M34" s="229"/>
    </row>
    <row r="35" customFormat="false" ht="12" hidden="false" customHeight="true" outlineLevel="0" collapsed="false">
      <c r="A35" s="228"/>
      <c r="B35" s="233"/>
      <c r="C35" s="234"/>
      <c r="D35" s="234"/>
      <c r="E35" s="234"/>
      <c r="F35" s="229"/>
      <c r="G35" s="229"/>
      <c r="H35" s="229"/>
      <c r="I35" s="229"/>
      <c r="J35" s="229"/>
      <c r="K35" s="229"/>
      <c r="L35" s="229"/>
      <c r="M35" s="229"/>
    </row>
    <row r="36" customFormat="false" ht="12" hidden="false" customHeight="true" outlineLevel="0" collapsed="false">
      <c r="A36" s="228"/>
      <c r="B36" s="233"/>
      <c r="C36" s="234"/>
      <c r="D36" s="234"/>
      <c r="E36" s="234"/>
      <c r="F36" s="229"/>
      <c r="G36" s="229"/>
      <c r="H36" s="229"/>
      <c r="I36" s="229"/>
      <c r="J36" s="229"/>
      <c r="K36" s="229"/>
      <c r="L36" s="229"/>
      <c r="M36" s="229"/>
    </row>
    <row r="37" customFormat="false" ht="12" hidden="false" customHeight="true" outlineLevel="0" collapsed="false">
      <c r="A37" s="228"/>
      <c r="B37" s="235"/>
      <c r="C37" s="235"/>
      <c r="D37" s="235"/>
      <c r="E37" s="235"/>
      <c r="F37" s="236"/>
      <c r="G37" s="229"/>
      <c r="H37" s="229"/>
      <c r="I37" s="229"/>
      <c r="J37" s="229"/>
      <c r="K37" s="229"/>
      <c r="L37" s="229"/>
      <c r="M37" s="229"/>
    </row>
    <row r="38" customFormat="false" ht="12" hidden="false" customHeight="true" outlineLevel="0" collapsed="false">
      <c r="A38" s="228"/>
      <c r="B38" s="121"/>
      <c r="C38" s="121" t="s">
        <v>449</v>
      </c>
      <c r="D38" s="121"/>
      <c r="E38" s="121" t="s">
        <v>449</v>
      </c>
      <c r="F38" s="121"/>
      <c r="G38" s="229"/>
      <c r="H38" s="229"/>
      <c r="I38" s="229"/>
      <c r="J38" s="229"/>
      <c r="K38" s="229"/>
      <c r="L38" s="229"/>
      <c r="M38" s="229"/>
    </row>
    <row r="39" customFormat="false" ht="12" hidden="false" customHeight="true" outlineLevel="0" collapsed="false">
      <c r="A39" s="228"/>
      <c r="B39" s="121"/>
      <c r="C39" s="121" t="s">
        <v>450</v>
      </c>
      <c r="D39" s="121"/>
      <c r="E39" s="121" t="s">
        <v>450</v>
      </c>
      <c r="F39" s="121"/>
      <c r="G39" s="229"/>
      <c r="H39" s="229"/>
      <c r="I39" s="229"/>
      <c r="J39" s="229"/>
      <c r="K39" s="229"/>
      <c r="L39" s="229"/>
      <c r="M39" s="229"/>
    </row>
    <row r="40" customFormat="false" ht="12" hidden="false" customHeight="true" outlineLevel="0" collapsed="false">
      <c r="A40" s="228"/>
      <c r="B40" s="121"/>
      <c r="C40" s="121" t="s">
        <v>451</v>
      </c>
      <c r="D40" s="121"/>
      <c r="E40" s="237" t="s">
        <v>451</v>
      </c>
      <c r="F40" s="237"/>
      <c r="G40" s="229"/>
      <c r="H40" s="229"/>
      <c r="I40" s="229"/>
      <c r="J40" s="229"/>
      <c r="K40" s="229"/>
      <c r="L40" s="229"/>
      <c r="M40" s="229"/>
    </row>
  </sheetData>
  <mergeCells count="14">
    <mergeCell ref="A7:M7"/>
    <mergeCell ref="A10:M10"/>
    <mergeCell ref="A12:M12"/>
    <mergeCell ref="M13:M14"/>
    <mergeCell ref="B15:B16"/>
    <mergeCell ref="B17:B18"/>
    <mergeCell ref="B19:B20"/>
    <mergeCell ref="B21:B22"/>
    <mergeCell ref="B23:B24"/>
    <mergeCell ref="A26:B27"/>
    <mergeCell ref="A28:B29"/>
    <mergeCell ref="B33:E33"/>
    <mergeCell ref="E38:F38"/>
    <mergeCell ref="E39:F39"/>
  </mergeCells>
  <printOptions headings="false" gridLines="false" gridLinesSet="true" horizontalCentered="false" verticalCentered="false"/>
  <pageMargins left="0.590277777777778" right="0.511805555555555" top="0.7875" bottom="0.984027777777778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43"/>
  <sheetViews>
    <sheetView showFormulas="false" showGridLines="tru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A43" activeCellId="0" sqref="A43"/>
    </sheetView>
  </sheetViews>
  <sheetFormatPr defaultRowHeight="12.75" zeroHeight="false" outlineLevelRow="0" outlineLevelCol="0"/>
  <cols>
    <col collapsed="false" customWidth="true" hidden="false" outlineLevel="0" max="1" min="1" style="0" width="22.43"/>
    <col collapsed="false" customWidth="true" hidden="false" outlineLevel="0" max="2" min="2" style="0" width="12.57"/>
    <col collapsed="false" customWidth="true" hidden="false" outlineLevel="0" max="3" min="3" style="0" width="13.7"/>
    <col collapsed="false" customWidth="true" hidden="false" outlineLevel="0" max="4" min="4" style="0" width="14.28"/>
    <col collapsed="false" customWidth="true" hidden="false" outlineLevel="0" max="5" min="5" style="0" width="12.86"/>
    <col collapsed="false" customWidth="true" hidden="false" outlineLevel="0" max="6" min="6" style="0" width="12.14"/>
    <col collapsed="false" customWidth="true" hidden="false" outlineLevel="0" max="1025" min="7" style="0" width="8.67"/>
  </cols>
  <sheetData>
    <row r="2" customFormat="false" ht="23.25" hidden="false" customHeight="false" outlineLevel="0" collapsed="false">
      <c r="B2" s="238" t="s">
        <v>487</v>
      </c>
      <c r="C2" s="238"/>
      <c r="D2" s="238"/>
      <c r="E2" s="238"/>
      <c r="F2" s="238"/>
    </row>
    <row r="3" customFormat="false" ht="15.75" hidden="false" customHeight="false" outlineLevel="0" collapsed="false">
      <c r="B3" s="239" t="s">
        <v>515</v>
      </c>
      <c r="C3" s="239"/>
      <c r="D3" s="239"/>
      <c r="E3" s="239"/>
      <c r="F3" s="239"/>
    </row>
    <row r="7" customFormat="false" ht="12.75" hidden="false" customHeight="false" outlineLevel="0" collapsed="false">
      <c r="A7" s="240" t="s">
        <v>2</v>
      </c>
      <c r="B7" s="241"/>
      <c r="C7" s="241"/>
      <c r="D7" s="241"/>
      <c r="E7" s="241"/>
      <c r="F7" s="242"/>
    </row>
    <row r="8" customFormat="false" ht="12.75" hidden="false" customHeight="true" outlineLevel="0" collapsed="false">
      <c r="A8" s="243" t="s">
        <v>3</v>
      </c>
      <c r="B8" s="244"/>
      <c r="C8" s="244"/>
      <c r="D8" s="244"/>
      <c r="E8" s="245"/>
      <c r="F8" s="246"/>
    </row>
    <row r="9" customFormat="false" ht="18.75" hidden="false" customHeight="false" outlineLevel="0" collapsed="false">
      <c r="A9" s="247" t="s">
        <v>516</v>
      </c>
      <c r="B9" s="247"/>
      <c r="C9" s="247"/>
      <c r="D9" s="247"/>
      <c r="E9" s="247"/>
      <c r="F9" s="247"/>
    </row>
    <row r="10" customFormat="false" ht="15.75" hidden="false" customHeight="false" outlineLevel="0" collapsed="false">
      <c r="A10" s="248" t="s">
        <v>517</v>
      </c>
      <c r="B10" s="248"/>
      <c r="C10" s="248"/>
      <c r="D10" s="248"/>
      <c r="E10" s="248"/>
      <c r="F10" s="248"/>
    </row>
    <row r="11" customFormat="false" ht="13.5" hidden="false" customHeight="false" outlineLevel="0" collapsed="false">
      <c r="A11" s="249"/>
      <c r="B11" s="249"/>
      <c r="C11" s="249"/>
    </row>
    <row r="12" customFormat="false" ht="31.5" hidden="false" customHeight="false" outlineLevel="0" collapsed="false">
      <c r="A12" s="250" t="s">
        <v>518</v>
      </c>
      <c r="B12" s="251" t="s">
        <v>519</v>
      </c>
      <c r="C12" s="251" t="s">
        <v>520</v>
      </c>
      <c r="D12" s="252" t="s">
        <v>521</v>
      </c>
      <c r="E12" s="253" t="s">
        <v>522</v>
      </c>
      <c r="F12" s="254" t="s">
        <v>523</v>
      </c>
    </row>
    <row r="13" customFormat="false" ht="16.5" hidden="false" customHeight="false" outlineLevel="0" collapsed="false">
      <c r="A13" s="255" t="s">
        <v>524</v>
      </c>
      <c r="B13" s="256" t="n">
        <v>0.038</v>
      </c>
      <c r="C13" s="256" t="n">
        <v>0.0401</v>
      </c>
      <c r="D13" s="257" t="n">
        <v>0.0467</v>
      </c>
      <c r="E13" s="258" t="n">
        <v>0.038</v>
      </c>
      <c r="F13" s="259" t="str">
        <f aca="false">IF(AND(E13&gt;=B13,E13&lt;=D13),"OK","Não OK")</f>
        <v>OK</v>
      </c>
    </row>
    <row r="14" customFormat="false" ht="16.5" hidden="false" customHeight="false" outlineLevel="0" collapsed="false">
      <c r="A14" s="255" t="s">
        <v>525</v>
      </c>
      <c r="B14" s="256" t="n">
        <v>0.0032</v>
      </c>
      <c r="C14" s="256" t="n">
        <v>0.004</v>
      </c>
      <c r="D14" s="257" t="n">
        <v>0.0074</v>
      </c>
      <c r="E14" s="258" t="n">
        <v>0.0032</v>
      </c>
      <c r="F14" s="259" t="str">
        <f aca="false">IF(AND(E14&gt;=B14,E14&lt;=D14),"OK","Não OK")</f>
        <v>OK</v>
      </c>
    </row>
    <row r="15" customFormat="false" ht="16.5" hidden="false" customHeight="false" outlineLevel="0" collapsed="false">
      <c r="A15" s="255" t="s">
        <v>526</v>
      </c>
      <c r="B15" s="256" t="n">
        <v>0.005</v>
      </c>
      <c r="C15" s="256" t="n">
        <v>0.0056</v>
      </c>
      <c r="D15" s="257" t="n">
        <v>0.0097</v>
      </c>
      <c r="E15" s="258" t="n">
        <v>0.005</v>
      </c>
      <c r="F15" s="259" t="str">
        <f aca="false">IF(AND(E15&gt;=B15,E15&lt;=D15),"OK","Não OK")</f>
        <v>OK</v>
      </c>
    </row>
    <row r="16" customFormat="false" ht="16.5" hidden="false" customHeight="false" outlineLevel="0" collapsed="false">
      <c r="A16" s="255" t="s">
        <v>527</v>
      </c>
      <c r="B16" s="260" t="n">
        <v>0.0102</v>
      </c>
      <c r="C16" s="260" t="n">
        <v>0.0111</v>
      </c>
      <c r="D16" s="261" t="n">
        <v>0.0121</v>
      </c>
      <c r="E16" s="258" t="n">
        <v>0.0102</v>
      </c>
      <c r="F16" s="259" t="str">
        <f aca="false">IF(AND(E16&gt;=B16,E16&lt;=D16),"OK","Não OK")</f>
        <v>OK</v>
      </c>
    </row>
    <row r="17" customFormat="false" ht="15.75" hidden="false" customHeight="false" outlineLevel="0" collapsed="false">
      <c r="A17" s="262" t="s">
        <v>528</v>
      </c>
      <c r="B17" s="256" t="n">
        <v>0.0664</v>
      </c>
      <c r="C17" s="256" t="n">
        <v>0.073</v>
      </c>
      <c r="D17" s="256" t="n">
        <v>0.0869</v>
      </c>
      <c r="E17" s="263" t="n">
        <v>0.0664</v>
      </c>
      <c r="F17" s="259" t="str">
        <f aca="false">IF(AND(E17&gt;=B17,E17&lt;=D17),"OK","Não OK")</f>
        <v>OK</v>
      </c>
    </row>
    <row r="18" customFormat="false" ht="29.25" hidden="false" customHeight="true" outlineLevel="0" collapsed="false">
      <c r="A18" s="264" t="s">
        <v>529</v>
      </c>
      <c r="B18" s="265" t="s">
        <v>530</v>
      </c>
      <c r="C18" s="265"/>
      <c r="D18" s="265"/>
      <c r="E18" s="266" t="n">
        <v>0.0765</v>
      </c>
      <c r="F18" s="267"/>
    </row>
    <row r="19" customFormat="false" ht="54.75" hidden="false" customHeight="true" outlineLevel="0" collapsed="false">
      <c r="A19" s="268" t="s">
        <v>531</v>
      </c>
      <c r="B19" s="269" t="n">
        <v>0.196</v>
      </c>
      <c r="C19" s="269" t="n">
        <v>0.2097</v>
      </c>
      <c r="D19" s="269" t="n">
        <v>0.2423</v>
      </c>
      <c r="E19" s="270"/>
      <c r="F19" s="271"/>
    </row>
    <row r="20" customFormat="false" ht="13.5" hidden="false" customHeight="false" outlineLevel="0" collapsed="false">
      <c r="A20" s="249"/>
      <c r="B20" s="249"/>
      <c r="C20" s="249"/>
    </row>
    <row r="21" customFormat="false" ht="12.75" hidden="false" customHeight="false" outlineLevel="0" collapsed="false">
      <c r="A21" s="249"/>
      <c r="B21" s="249"/>
      <c r="C21" s="249"/>
    </row>
    <row r="22" customFormat="false" ht="12.75" hidden="false" customHeight="false" outlineLevel="0" collapsed="false">
      <c r="A22" s="249"/>
      <c r="B22" s="249"/>
      <c r="C22" s="249"/>
    </row>
    <row r="23" customFormat="false" ht="12.75" hidden="false" customHeight="false" outlineLevel="0" collapsed="false">
      <c r="A23" s="249"/>
      <c r="B23" s="249"/>
      <c r="C23" s="249"/>
    </row>
    <row r="24" customFormat="false" ht="12.75" hidden="false" customHeight="false" outlineLevel="0" collapsed="false">
      <c r="A24" s="249"/>
      <c r="B24" s="249"/>
      <c r="C24" s="249"/>
    </row>
    <row r="25" customFormat="false" ht="12.75" hidden="false" customHeight="false" outlineLevel="0" collapsed="false">
      <c r="A25" s="249"/>
      <c r="B25" s="249"/>
      <c r="C25" s="249"/>
    </row>
    <row r="26" customFormat="false" ht="12.75" hidden="false" customHeight="false" outlineLevel="0" collapsed="false">
      <c r="A26" s="249"/>
      <c r="B26" s="249"/>
      <c r="C26" s="249"/>
    </row>
    <row r="27" customFormat="false" ht="12.75" hidden="false" customHeight="false" outlineLevel="0" collapsed="false">
      <c r="A27" s="249"/>
      <c r="B27" s="249"/>
      <c r="C27" s="249"/>
    </row>
    <row r="28" customFormat="false" ht="12.75" hidden="false" customHeight="false" outlineLevel="0" collapsed="false">
      <c r="A28" s="249"/>
      <c r="B28" s="249"/>
      <c r="C28" s="249"/>
    </row>
    <row r="29" customFormat="false" ht="12.75" hidden="false" customHeight="false" outlineLevel="0" collapsed="false">
      <c r="A29" s="249"/>
      <c r="B29" s="249"/>
      <c r="C29" s="249"/>
    </row>
    <row r="30" customFormat="false" ht="12.75" hidden="false" customHeight="false" outlineLevel="0" collapsed="false">
      <c r="A30" s="249"/>
      <c r="B30" s="249"/>
      <c r="C30" s="249"/>
    </row>
    <row r="31" customFormat="false" ht="12.75" hidden="false" customHeight="false" outlineLevel="0" collapsed="false">
      <c r="A31" s="249"/>
      <c r="B31" s="249"/>
      <c r="C31" s="249"/>
    </row>
    <row r="32" customFormat="false" ht="15.75" hidden="false" customHeight="false" outlineLevel="0" collapsed="false">
      <c r="A32" s="272" t="s">
        <v>532</v>
      </c>
      <c r="B32" s="273" t="n">
        <f aca="false">(((1+E13+E14+E15)*(1+E16)*(1+E17)/(1-E18))-1)</f>
        <v>0.22040876051543</v>
      </c>
      <c r="C32" s="274"/>
      <c r="D32" s="275" t="str">
        <f aca="false">IF(AND(B32&gt;=B19,B32&lt;=D19),"OK","Não OK")</f>
        <v>OK</v>
      </c>
    </row>
    <row r="34" customFormat="false" ht="15" hidden="false" customHeight="false" outlineLevel="0" collapsed="false">
      <c r="A34" s="276"/>
    </row>
    <row r="35" customFormat="false" ht="15" hidden="false" customHeight="false" outlineLevel="0" collapsed="false">
      <c r="A35" s="276"/>
    </row>
    <row r="36" customFormat="false" ht="15" hidden="false" customHeight="false" outlineLevel="0" collapsed="false">
      <c r="A36" s="277" t="s">
        <v>514</v>
      </c>
    </row>
    <row r="37" customFormat="false" ht="15" hidden="false" customHeight="false" outlineLevel="0" collapsed="false">
      <c r="A37" s="277"/>
    </row>
    <row r="38" customFormat="false" ht="15" hidden="false" customHeight="false" outlineLevel="0" collapsed="false">
      <c r="A38" s="277"/>
    </row>
    <row r="39" customFormat="false" ht="15" hidden="false" customHeight="false" outlineLevel="0" collapsed="false">
      <c r="A39" s="276"/>
    </row>
    <row r="40" customFormat="false" ht="12.75" hidden="false" customHeight="false" outlineLevel="0" collapsed="false">
      <c r="A40" s="278" t="s">
        <v>533</v>
      </c>
      <c r="B40" s="278"/>
      <c r="C40" s="278"/>
      <c r="D40" s="278"/>
      <c r="E40" s="278"/>
      <c r="F40" s="278"/>
    </row>
    <row r="41" customFormat="false" ht="12.75" hidden="false" customHeight="false" outlineLevel="0" collapsed="false">
      <c r="A41" s="278" t="s">
        <v>450</v>
      </c>
      <c r="B41" s="278"/>
      <c r="C41" s="278"/>
      <c r="D41" s="278"/>
      <c r="E41" s="278"/>
      <c r="F41" s="278"/>
    </row>
    <row r="42" customFormat="false" ht="15" hidden="false" customHeight="true" outlineLevel="0" collapsed="false">
      <c r="A42" s="279" t="s">
        <v>534</v>
      </c>
      <c r="B42" s="279"/>
      <c r="C42" s="279"/>
      <c r="D42" s="279"/>
      <c r="E42" s="279"/>
      <c r="F42" s="279"/>
    </row>
    <row r="43" customFormat="false" ht="14.25" hidden="false" customHeight="true" outlineLevel="0" collapsed="false"/>
  </sheetData>
  <mergeCells count="8">
    <mergeCell ref="B2:F2"/>
    <mergeCell ref="B3:F3"/>
    <mergeCell ref="A9:F9"/>
    <mergeCell ref="A10:F10"/>
    <mergeCell ref="B18:D18"/>
    <mergeCell ref="A40:F40"/>
    <mergeCell ref="A41:F41"/>
    <mergeCell ref="A42:F42"/>
  </mergeCells>
  <printOptions headings="false" gridLines="false" gridLinesSet="true" horizontalCentered="false" verticalCentered="false"/>
  <pageMargins left="0.905555555555556" right="0.315277777777778" top="0.7875" bottom="0.7875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08"/>
  <sheetViews>
    <sheetView showFormulas="false" showGridLines="true" showRowColHeaders="true" showZeros="true" rightToLeft="false" tabSelected="false" showOutlineSymbols="true" defaultGridColor="true" view="normal" topLeftCell="A160" colorId="64" zoomScale="100" zoomScaleNormal="100" zoomScalePageLayoutView="100" workbookViewId="0">
      <selection pane="topLeft" activeCell="F6" activeCellId="0" sqref="F6"/>
    </sheetView>
  </sheetViews>
  <sheetFormatPr defaultRowHeight="14.25" zeroHeight="false" outlineLevelRow="0" outlineLevelCol="0"/>
  <cols>
    <col collapsed="false" customWidth="true" hidden="false" outlineLevel="0" max="1" min="1" style="1" width="3.99"/>
    <col collapsed="false" customWidth="true" hidden="true" outlineLevel="0" max="2" min="2" style="1" width="8.42"/>
    <col collapsed="false" customWidth="true" hidden="true" outlineLevel="0" max="3" min="3" style="1" width="9.71"/>
    <col collapsed="false" customWidth="true" hidden="false" outlineLevel="0" max="4" min="4" style="2" width="86.85"/>
    <col collapsed="false" customWidth="true" hidden="false" outlineLevel="0" max="1025" min="5" style="7" width="9.14"/>
  </cols>
  <sheetData>
    <row r="1" customFormat="false" ht="15.75" hidden="false" customHeight="false" outlineLevel="0" collapsed="false">
      <c r="A1" s="8" t="s">
        <v>0</v>
      </c>
      <c r="B1" s="9"/>
      <c r="C1" s="9"/>
      <c r="D1" s="280" t="s">
        <v>535</v>
      </c>
    </row>
    <row r="2" customFormat="false" ht="15" hidden="false" customHeight="false" outlineLevel="0" collapsed="false">
      <c r="A2" s="11"/>
      <c r="B2" s="11"/>
      <c r="C2" s="11"/>
      <c r="D2" s="11"/>
    </row>
    <row r="3" customFormat="false" ht="14.25" hidden="false" customHeight="true" outlineLevel="0" collapsed="false">
      <c r="A3" s="281" t="s">
        <v>2</v>
      </c>
      <c r="B3" s="281"/>
      <c r="C3" s="281"/>
      <c r="D3" s="281"/>
    </row>
    <row r="4" customFormat="false" ht="14.25" hidden="false" customHeight="true" outlineLevel="0" collapsed="false">
      <c r="A4" s="282" t="s">
        <v>3</v>
      </c>
      <c r="B4" s="282"/>
      <c r="C4" s="282"/>
      <c r="D4" s="282"/>
    </row>
    <row r="5" customFormat="false" ht="15" hidden="false" customHeight="true" outlineLevel="0" collapsed="false">
      <c r="A5" s="283" t="s">
        <v>4</v>
      </c>
      <c r="B5" s="283"/>
      <c r="C5" s="283"/>
      <c r="D5" s="283"/>
    </row>
    <row r="6" customFormat="false" ht="14.25" hidden="false" customHeight="false" outlineLevel="0" collapsed="false">
      <c r="A6" s="30"/>
      <c r="B6" s="30"/>
      <c r="C6" s="30"/>
      <c r="D6" s="30"/>
    </row>
    <row r="7" s="36" customFormat="true" ht="18" hidden="false" customHeight="true" outlineLevel="0" collapsed="false">
      <c r="A7" s="31" t="s">
        <v>7</v>
      </c>
      <c r="B7" s="32" t="s">
        <v>8</v>
      </c>
      <c r="C7" s="32" t="s">
        <v>9</v>
      </c>
      <c r="D7" s="32" t="s">
        <v>10</v>
      </c>
    </row>
    <row r="8" s="36" customFormat="true" ht="16.5" hidden="false" customHeight="false" outlineLevel="0" collapsed="false">
      <c r="A8" s="37"/>
      <c r="B8" s="37"/>
      <c r="C8" s="37"/>
      <c r="D8" s="37"/>
    </row>
    <row r="9" s="36" customFormat="true" ht="15" hidden="false" customHeight="false" outlineLevel="0" collapsed="false">
      <c r="A9" s="40" t="s">
        <v>17</v>
      </c>
      <c r="B9" s="40"/>
      <c r="C9" s="40"/>
      <c r="D9" s="41" t="s">
        <v>18</v>
      </c>
    </row>
    <row r="10" s="36" customFormat="true" ht="15" hidden="false" customHeight="false" outlineLevel="0" collapsed="false">
      <c r="A10" s="47"/>
      <c r="B10" s="157" t="s">
        <v>20</v>
      </c>
      <c r="C10" s="158" t="s">
        <v>21</v>
      </c>
      <c r="D10" s="93" t="s">
        <v>22</v>
      </c>
    </row>
    <row r="11" s="36" customFormat="true" ht="15" hidden="false" customHeight="false" outlineLevel="0" collapsed="false">
      <c r="A11" s="47"/>
      <c r="B11" s="157" t="s">
        <v>26</v>
      </c>
      <c r="C11" s="159"/>
      <c r="D11" s="93" t="s">
        <v>536</v>
      </c>
    </row>
    <row r="12" s="36" customFormat="true" ht="15" hidden="false" customHeight="false" outlineLevel="0" collapsed="false">
      <c r="A12" s="47"/>
      <c r="B12" s="157" t="s">
        <v>20</v>
      </c>
      <c r="C12" s="160" t="s">
        <v>31</v>
      </c>
      <c r="D12" s="93" t="s">
        <v>32</v>
      </c>
    </row>
    <row r="13" s="36" customFormat="true" ht="15" hidden="false" customHeight="false" outlineLevel="0" collapsed="false">
      <c r="A13" s="47"/>
      <c r="B13" s="157" t="s">
        <v>20</v>
      </c>
      <c r="C13" s="160" t="s">
        <v>36</v>
      </c>
      <c r="D13" s="93" t="s">
        <v>37</v>
      </c>
    </row>
    <row r="14" s="36" customFormat="true" ht="15" hidden="false" customHeight="false" outlineLevel="0" collapsed="false">
      <c r="A14" s="47"/>
      <c r="B14" s="157" t="s">
        <v>20</v>
      </c>
      <c r="C14" s="160" t="s">
        <v>40</v>
      </c>
      <c r="D14" s="93" t="s">
        <v>41</v>
      </c>
    </row>
    <row r="15" s="36" customFormat="true" ht="15" hidden="false" customHeight="false" outlineLevel="0" collapsed="false">
      <c r="A15" s="63" t="s">
        <v>43</v>
      </c>
      <c r="B15" s="162"/>
      <c r="C15" s="162"/>
      <c r="D15" s="163" t="s">
        <v>44</v>
      </c>
    </row>
    <row r="16" s="36" customFormat="true" ht="15" hidden="false" customHeight="false" outlineLevel="0" collapsed="false">
      <c r="A16" s="47"/>
      <c r="B16" s="157" t="s">
        <v>20</v>
      </c>
      <c r="C16" s="164" t="s">
        <v>50</v>
      </c>
      <c r="D16" s="165" t="s">
        <v>51</v>
      </c>
    </row>
    <row r="17" s="36" customFormat="true" ht="15" hidden="false" customHeight="false" outlineLevel="0" collapsed="false">
      <c r="A17" s="47"/>
      <c r="B17" s="157" t="s">
        <v>20</v>
      </c>
      <c r="C17" s="160" t="s">
        <v>55</v>
      </c>
      <c r="D17" s="138" t="s">
        <v>56</v>
      </c>
    </row>
    <row r="18" s="36" customFormat="true" ht="15" hidden="false" customHeight="false" outlineLevel="0" collapsed="false">
      <c r="A18" s="47"/>
      <c r="B18" s="157" t="s">
        <v>20</v>
      </c>
      <c r="C18" s="166" t="s">
        <v>59</v>
      </c>
      <c r="D18" s="95" t="s">
        <v>60</v>
      </c>
    </row>
    <row r="19" s="36" customFormat="true" ht="15" hidden="false" customHeight="false" outlineLevel="0" collapsed="false">
      <c r="A19" s="47"/>
      <c r="B19" s="157"/>
      <c r="C19" s="167"/>
      <c r="D19" s="168" t="s">
        <v>61</v>
      </c>
    </row>
    <row r="20" s="36" customFormat="true" ht="15" hidden="false" customHeight="false" outlineLevel="0" collapsed="false">
      <c r="A20" s="47"/>
      <c r="B20" s="157" t="s">
        <v>20</v>
      </c>
      <c r="C20" s="169" t="s">
        <v>63</v>
      </c>
      <c r="D20" s="138" t="s">
        <v>64</v>
      </c>
    </row>
    <row r="21" s="36" customFormat="true" ht="19.5" hidden="false" customHeight="true" outlineLevel="0" collapsed="false">
      <c r="A21" s="47"/>
      <c r="B21" s="157" t="s">
        <v>20</v>
      </c>
      <c r="C21" s="166" t="s">
        <v>67</v>
      </c>
      <c r="D21" s="138" t="s">
        <v>68</v>
      </c>
    </row>
    <row r="22" s="36" customFormat="true" ht="15" hidden="false" customHeight="false" outlineLevel="0" collapsed="false">
      <c r="A22" s="47"/>
      <c r="B22" s="157"/>
      <c r="C22" s="167"/>
      <c r="D22" s="170" t="s">
        <v>70</v>
      </c>
    </row>
    <row r="23" s="36" customFormat="true" ht="15" hidden="false" customHeight="false" outlineLevel="0" collapsed="false">
      <c r="A23" s="47"/>
      <c r="B23" s="157" t="s">
        <v>20</v>
      </c>
      <c r="C23" s="160" t="s">
        <v>72</v>
      </c>
      <c r="D23" s="138" t="s">
        <v>73</v>
      </c>
    </row>
    <row r="24" s="36" customFormat="true" ht="15" hidden="false" customHeight="false" outlineLevel="0" collapsed="false">
      <c r="A24" s="47"/>
      <c r="B24" s="157" t="s">
        <v>20</v>
      </c>
      <c r="C24" s="160" t="s">
        <v>76</v>
      </c>
      <c r="D24" s="138" t="s">
        <v>77</v>
      </c>
    </row>
    <row r="25" s="36" customFormat="true" ht="24" hidden="false" customHeight="false" outlineLevel="0" collapsed="false">
      <c r="A25" s="47"/>
      <c r="B25" s="157" t="s">
        <v>20</v>
      </c>
      <c r="C25" s="164" t="s">
        <v>79</v>
      </c>
      <c r="D25" s="138" t="s">
        <v>80</v>
      </c>
    </row>
    <row r="26" s="36" customFormat="true" ht="15" hidden="false" customHeight="false" outlineLevel="0" collapsed="false">
      <c r="A26" s="47"/>
      <c r="B26" s="160"/>
      <c r="C26" s="167"/>
      <c r="D26" s="170" t="s">
        <v>82</v>
      </c>
    </row>
    <row r="27" s="36" customFormat="true" ht="15" hidden="false" customHeight="false" outlineLevel="0" collapsed="false">
      <c r="A27" s="47"/>
      <c r="B27" s="157" t="s">
        <v>20</v>
      </c>
      <c r="C27" s="160" t="s">
        <v>84</v>
      </c>
      <c r="D27" s="171" t="s">
        <v>85</v>
      </c>
    </row>
    <row r="28" s="36" customFormat="true" ht="29.25" hidden="false" customHeight="true" outlineLevel="0" collapsed="false">
      <c r="A28" s="47"/>
      <c r="B28" s="157" t="s">
        <v>89</v>
      </c>
      <c r="C28" s="160" t="n">
        <v>94213</v>
      </c>
      <c r="D28" s="138" t="s">
        <v>90</v>
      </c>
    </row>
    <row r="29" s="36" customFormat="true" ht="15" hidden="false" customHeight="false" outlineLevel="0" collapsed="false">
      <c r="A29" s="47"/>
      <c r="B29" s="157" t="s">
        <v>26</v>
      </c>
      <c r="C29" s="160"/>
      <c r="D29" s="172" t="s">
        <v>95</v>
      </c>
    </row>
    <row r="30" s="36" customFormat="true" ht="15" hidden="false" customHeight="false" outlineLevel="0" collapsed="false">
      <c r="A30" s="47"/>
      <c r="B30" s="157" t="s">
        <v>20</v>
      </c>
      <c r="C30" s="160" t="s">
        <v>98</v>
      </c>
      <c r="D30" s="138" t="s">
        <v>99</v>
      </c>
    </row>
    <row r="31" s="36" customFormat="true" ht="15" hidden="false" customHeight="false" outlineLevel="0" collapsed="false">
      <c r="A31" s="47"/>
      <c r="B31" s="157" t="s">
        <v>20</v>
      </c>
      <c r="C31" s="160" t="s">
        <v>98</v>
      </c>
      <c r="D31" s="138" t="s">
        <v>102</v>
      </c>
    </row>
    <row r="32" s="36" customFormat="true" ht="15" hidden="false" customHeight="false" outlineLevel="0" collapsed="false">
      <c r="A32" s="47"/>
      <c r="B32" s="157" t="s">
        <v>89</v>
      </c>
      <c r="C32" s="167" t="n">
        <v>83671</v>
      </c>
      <c r="D32" s="138" t="s">
        <v>105</v>
      </c>
    </row>
    <row r="33" s="36" customFormat="true" ht="15" hidden="false" customHeight="false" outlineLevel="0" collapsed="false">
      <c r="A33" s="47"/>
      <c r="B33" s="157"/>
      <c r="C33" s="167"/>
      <c r="D33" s="168" t="s">
        <v>107</v>
      </c>
    </row>
    <row r="34" s="36" customFormat="true" ht="15" hidden="false" customHeight="false" outlineLevel="0" collapsed="false">
      <c r="A34" s="47"/>
      <c r="B34" s="157" t="s">
        <v>20</v>
      </c>
      <c r="C34" s="169" t="s">
        <v>109</v>
      </c>
      <c r="D34" s="138" t="s">
        <v>110</v>
      </c>
    </row>
    <row r="35" s="36" customFormat="true" ht="15" hidden="false" customHeight="false" outlineLevel="0" collapsed="false">
      <c r="A35" s="47"/>
      <c r="B35" s="157" t="s">
        <v>20</v>
      </c>
      <c r="C35" s="169" t="s">
        <v>113</v>
      </c>
      <c r="D35" s="138" t="s">
        <v>114</v>
      </c>
    </row>
    <row r="36" s="36" customFormat="true" ht="15" hidden="false" customHeight="false" outlineLevel="0" collapsed="false">
      <c r="A36" s="47"/>
      <c r="B36" s="159"/>
      <c r="C36" s="159"/>
      <c r="D36" s="161" t="s">
        <v>116</v>
      </c>
    </row>
    <row r="37" s="36" customFormat="true" ht="15" hidden="false" customHeight="false" outlineLevel="0" collapsed="false">
      <c r="A37" s="47"/>
      <c r="B37" s="157" t="s">
        <v>20</v>
      </c>
      <c r="C37" s="169" t="s">
        <v>118</v>
      </c>
      <c r="D37" s="93" t="s">
        <v>119</v>
      </c>
    </row>
    <row r="38" s="36" customFormat="true" ht="15" hidden="false" customHeight="false" outlineLevel="0" collapsed="false">
      <c r="A38" s="47"/>
      <c r="B38" s="159"/>
      <c r="C38" s="159"/>
      <c r="D38" s="161" t="s">
        <v>121</v>
      </c>
    </row>
    <row r="39" s="36" customFormat="true" ht="15" hidden="false" customHeight="false" outlineLevel="0" collapsed="false">
      <c r="A39" s="47"/>
      <c r="B39" s="159" t="s">
        <v>20</v>
      </c>
      <c r="C39" s="160" t="s">
        <v>123</v>
      </c>
      <c r="D39" s="93" t="s">
        <v>124</v>
      </c>
    </row>
    <row r="40" s="36" customFormat="true" ht="15" hidden="false" customHeight="false" outlineLevel="0" collapsed="false">
      <c r="A40" s="47"/>
      <c r="B40" s="159" t="s">
        <v>20</v>
      </c>
      <c r="C40" s="160" t="s">
        <v>127</v>
      </c>
      <c r="D40" s="93" t="s">
        <v>128</v>
      </c>
    </row>
    <row r="41" s="36" customFormat="true" ht="15" hidden="false" customHeight="false" outlineLevel="0" collapsed="false">
      <c r="A41" s="47"/>
      <c r="B41" s="159" t="s">
        <v>20</v>
      </c>
      <c r="C41" s="160" t="s">
        <v>131</v>
      </c>
      <c r="D41" s="93" t="s">
        <v>132</v>
      </c>
    </row>
    <row r="42" s="36" customFormat="true" ht="15" hidden="false" customHeight="false" outlineLevel="0" collapsed="false">
      <c r="A42" s="47"/>
      <c r="B42" s="159"/>
      <c r="C42" s="160"/>
      <c r="D42" s="161" t="s">
        <v>134</v>
      </c>
    </row>
    <row r="43" s="36" customFormat="true" ht="15" hidden="false" customHeight="false" outlineLevel="0" collapsed="false">
      <c r="A43" s="47"/>
      <c r="B43" s="173" t="s">
        <v>136</v>
      </c>
      <c r="C43" s="169" t="s">
        <v>137</v>
      </c>
      <c r="D43" s="93" t="s">
        <v>138</v>
      </c>
    </row>
    <row r="44" s="36" customFormat="true" ht="15" hidden="false" customHeight="false" outlineLevel="0" collapsed="false">
      <c r="A44" s="47"/>
      <c r="B44" s="159"/>
      <c r="C44" s="159"/>
      <c r="D44" s="59" t="s">
        <v>141</v>
      </c>
    </row>
    <row r="45" s="36" customFormat="true" ht="15" hidden="false" customHeight="false" outlineLevel="0" collapsed="false">
      <c r="A45" s="47"/>
      <c r="B45" s="159"/>
      <c r="C45" s="159"/>
      <c r="D45" s="50" t="s">
        <v>143</v>
      </c>
    </row>
    <row r="46" s="36" customFormat="true" ht="15" hidden="false" customHeight="false" outlineLevel="0" collapsed="false">
      <c r="A46" s="47"/>
      <c r="B46" s="159"/>
      <c r="C46" s="159"/>
      <c r="D46" s="59" t="s">
        <v>145</v>
      </c>
    </row>
    <row r="47" s="36" customFormat="true" ht="36" hidden="false" customHeight="false" outlineLevel="0" collapsed="false">
      <c r="A47" s="47"/>
      <c r="B47" s="159"/>
      <c r="C47" s="159"/>
      <c r="D47" s="50" t="s">
        <v>148</v>
      </c>
    </row>
    <row r="48" s="36" customFormat="true" ht="18" hidden="false" customHeight="true" outlineLevel="0" collapsed="false">
      <c r="A48" s="47"/>
      <c r="B48" s="159"/>
      <c r="C48" s="159"/>
      <c r="D48" s="50" t="s">
        <v>152</v>
      </c>
    </row>
    <row r="49" s="36" customFormat="true" ht="15" hidden="false" customHeight="false" outlineLevel="0" collapsed="false">
      <c r="A49" s="47"/>
      <c r="B49" s="159"/>
      <c r="C49" s="159"/>
      <c r="D49" s="86" t="s">
        <v>155</v>
      </c>
    </row>
    <row r="50" s="36" customFormat="true" ht="24" hidden="false" customHeight="false" outlineLevel="0" collapsed="false">
      <c r="A50" s="47"/>
      <c r="B50" s="159"/>
      <c r="C50" s="159"/>
      <c r="D50" s="50" t="s">
        <v>159</v>
      </c>
    </row>
    <row r="51" s="36" customFormat="true" ht="15" hidden="false" customHeight="false" outlineLevel="0" collapsed="false">
      <c r="A51" s="47"/>
      <c r="B51" s="159"/>
      <c r="C51" s="159"/>
      <c r="D51" s="59" t="s">
        <v>160</v>
      </c>
    </row>
    <row r="52" s="36" customFormat="true" ht="15" hidden="false" customHeight="false" outlineLevel="0" collapsed="false">
      <c r="A52" s="47"/>
      <c r="B52" s="159"/>
      <c r="C52" s="159"/>
      <c r="D52" s="86" t="s">
        <v>163</v>
      </c>
    </row>
    <row r="53" s="36" customFormat="true" ht="15" hidden="false" customHeight="false" outlineLevel="0" collapsed="false">
      <c r="A53" s="47"/>
      <c r="B53" s="159"/>
      <c r="C53" s="159"/>
      <c r="D53" s="50" t="s">
        <v>166</v>
      </c>
    </row>
    <row r="54" s="36" customFormat="true" ht="15" hidden="false" customHeight="false" outlineLevel="0" collapsed="false">
      <c r="A54" s="47"/>
      <c r="B54" s="159"/>
      <c r="C54" s="159"/>
      <c r="D54" s="50" t="s">
        <v>169</v>
      </c>
    </row>
    <row r="55" s="36" customFormat="true" ht="15" hidden="false" customHeight="false" outlineLevel="0" collapsed="false">
      <c r="A55" s="47"/>
      <c r="B55" s="159"/>
      <c r="C55" s="159"/>
      <c r="D55" s="50" t="s">
        <v>171</v>
      </c>
    </row>
    <row r="56" s="36" customFormat="true" ht="15" hidden="false" customHeight="false" outlineLevel="0" collapsed="false">
      <c r="A56" s="47"/>
      <c r="B56" s="159"/>
      <c r="C56" s="159"/>
      <c r="D56" s="59" t="s">
        <v>172</v>
      </c>
    </row>
    <row r="57" s="36" customFormat="true" ht="20.25" hidden="false" customHeight="true" outlineLevel="0" collapsed="false">
      <c r="A57" s="47"/>
      <c r="B57" s="159"/>
      <c r="C57" s="159"/>
      <c r="D57" s="50" t="s">
        <v>175</v>
      </c>
    </row>
    <row r="58" s="36" customFormat="true" ht="15" hidden="false" customHeight="false" outlineLevel="0" collapsed="false">
      <c r="A58" s="47"/>
      <c r="B58" s="159"/>
      <c r="C58" s="159"/>
      <c r="D58" s="50" t="s">
        <v>37</v>
      </c>
    </row>
    <row r="59" s="36" customFormat="true" ht="15" hidden="false" customHeight="false" outlineLevel="0" collapsed="false">
      <c r="A59" s="63" t="s">
        <v>179</v>
      </c>
      <c r="B59" s="162"/>
      <c r="C59" s="162"/>
      <c r="D59" s="163" t="s">
        <v>180</v>
      </c>
    </row>
    <row r="60" s="36" customFormat="true" ht="15" hidden="false" customHeight="false" outlineLevel="0" collapsed="false">
      <c r="A60" s="47"/>
      <c r="B60" s="159"/>
      <c r="C60" s="159"/>
      <c r="D60" s="161" t="s">
        <v>181</v>
      </c>
    </row>
    <row r="61" s="36" customFormat="true" ht="15" hidden="false" customHeight="false" outlineLevel="0" collapsed="false">
      <c r="A61" s="47"/>
      <c r="B61" s="159"/>
      <c r="C61" s="159"/>
      <c r="D61" s="161" t="s">
        <v>182</v>
      </c>
    </row>
    <row r="62" s="36" customFormat="true" ht="19.5" hidden="false" customHeight="true" outlineLevel="0" collapsed="false">
      <c r="A62" s="47"/>
      <c r="B62" s="159" t="s">
        <v>20</v>
      </c>
      <c r="C62" s="169" t="s">
        <v>184</v>
      </c>
      <c r="D62" s="93" t="s">
        <v>185</v>
      </c>
    </row>
    <row r="63" s="36" customFormat="true" ht="15" hidden="false" customHeight="false" outlineLevel="0" collapsed="false">
      <c r="A63" s="47"/>
      <c r="B63" s="157" t="s">
        <v>20</v>
      </c>
      <c r="C63" s="166" t="s">
        <v>67</v>
      </c>
      <c r="D63" s="93" t="s">
        <v>188</v>
      </c>
    </row>
    <row r="64" s="36" customFormat="true" ht="36" hidden="false" customHeight="false" outlineLevel="0" collapsed="false">
      <c r="A64" s="47"/>
      <c r="B64" s="159" t="s">
        <v>89</v>
      </c>
      <c r="C64" s="169" t="s">
        <v>191</v>
      </c>
      <c r="D64" s="93" t="s">
        <v>192</v>
      </c>
    </row>
    <row r="65" s="36" customFormat="true" ht="15" hidden="false" customHeight="false" outlineLevel="0" collapsed="false">
      <c r="A65" s="47"/>
      <c r="B65" s="159"/>
      <c r="C65" s="159"/>
      <c r="D65" s="161" t="s">
        <v>194</v>
      </c>
    </row>
    <row r="66" s="36" customFormat="true" ht="15" hidden="false" customHeight="false" outlineLevel="0" collapsed="false">
      <c r="A66" s="47"/>
      <c r="B66" s="157" t="s">
        <v>20</v>
      </c>
      <c r="C66" s="169" t="s">
        <v>63</v>
      </c>
      <c r="D66" s="138" t="s">
        <v>64</v>
      </c>
    </row>
    <row r="67" s="36" customFormat="true" ht="15" hidden="false" customHeight="false" outlineLevel="0" collapsed="false">
      <c r="A67" s="47"/>
      <c r="B67" s="157" t="s">
        <v>20</v>
      </c>
      <c r="C67" s="166" t="s">
        <v>67</v>
      </c>
      <c r="D67" s="93" t="s">
        <v>198</v>
      </c>
    </row>
    <row r="68" s="36" customFormat="true" ht="36" hidden="false" customHeight="false" outlineLevel="0" collapsed="false">
      <c r="A68" s="47"/>
      <c r="B68" s="159" t="s">
        <v>89</v>
      </c>
      <c r="C68" s="169" t="s">
        <v>201</v>
      </c>
      <c r="D68" s="93" t="s">
        <v>202</v>
      </c>
    </row>
    <row r="69" s="36" customFormat="true" ht="15" hidden="false" customHeight="false" outlineLevel="0" collapsed="false">
      <c r="A69" s="47"/>
      <c r="B69" s="159"/>
      <c r="C69" s="159"/>
      <c r="D69" s="161" t="s">
        <v>204</v>
      </c>
    </row>
    <row r="70" s="36" customFormat="true" ht="15" hidden="false" customHeight="false" outlineLevel="0" collapsed="false">
      <c r="A70" s="47"/>
      <c r="B70" s="157" t="s">
        <v>20</v>
      </c>
      <c r="C70" s="160" t="s">
        <v>84</v>
      </c>
      <c r="D70" s="171" t="s">
        <v>85</v>
      </c>
    </row>
    <row r="71" s="36" customFormat="true" ht="24" hidden="false" customHeight="false" outlineLevel="0" collapsed="false">
      <c r="A71" s="47"/>
      <c r="B71" s="159" t="s">
        <v>89</v>
      </c>
      <c r="C71" s="159" t="s">
        <v>208</v>
      </c>
      <c r="D71" s="93" t="s">
        <v>209</v>
      </c>
    </row>
    <row r="72" s="36" customFormat="true" ht="15" hidden="false" customHeight="false" outlineLevel="0" collapsed="false">
      <c r="A72" s="47"/>
      <c r="B72" s="159"/>
      <c r="C72" s="159"/>
      <c r="D72" s="161" t="s">
        <v>70</v>
      </c>
    </row>
    <row r="73" s="36" customFormat="true" ht="15" hidden="false" customHeight="false" outlineLevel="0" collapsed="false">
      <c r="A73" s="47"/>
      <c r="B73" s="157" t="s">
        <v>20</v>
      </c>
      <c r="C73" s="160" t="s">
        <v>72</v>
      </c>
      <c r="D73" s="93" t="s">
        <v>166</v>
      </c>
    </row>
    <row r="74" s="36" customFormat="true" ht="15" hidden="false" customHeight="false" outlineLevel="0" collapsed="false">
      <c r="A74" s="47"/>
      <c r="B74" s="157" t="s">
        <v>20</v>
      </c>
      <c r="C74" s="160" t="s">
        <v>76</v>
      </c>
      <c r="D74" s="93" t="s">
        <v>169</v>
      </c>
    </row>
    <row r="75" s="36" customFormat="true" ht="15" hidden="false" customHeight="false" outlineLevel="0" collapsed="false">
      <c r="A75" s="47"/>
      <c r="B75" s="157" t="s">
        <v>20</v>
      </c>
      <c r="C75" s="160" t="s">
        <v>72</v>
      </c>
      <c r="D75" s="93" t="s">
        <v>214</v>
      </c>
    </row>
    <row r="76" s="36" customFormat="true" ht="15" hidden="false" customHeight="false" outlineLevel="0" collapsed="false">
      <c r="A76" s="47"/>
      <c r="B76" s="157" t="s">
        <v>20</v>
      </c>
      <c r="C76" s="160" t="s">
        <v>76</v>
      </c>
      <c r="D76" s="93" t="s">
        <v>216</v>
      </c>
    </row>
    <row r="77" s="36" customFormat="true" ht="15" hidden="false" customHeight="false" outlineLevel="0" collapsed="false">
      <c r="A77" s="47"/>
      <c r="B77" s="159"/>
      <c r="C77" s="159"/>
      <c r="D77" s="161" t="s">
        <v>217</v>
      </c>
    </row>
    <row r="78" s="36" customFormat="true" ht="15" hidden="false" customHeight="false" outlineLevel="0" collapsed="false">
      <c r="A78" s="47"/>
      <c r="B78" s="157" t="s">
        <v>20</v>
      </c>
      <c r="C78" s="159" t="s">
        <v>219</v>
      </c>
      <c r="D78" s="93" t="s">
        <v>220</v>
      </c>
    </row>
    <row r="79" s="36" customFormat="true" ht="15" hidden="false" customHeight="false" outlineLevel="0" collapsed="false">
      <c r="A79" s="47"/>
      <c r="B79" s="157" t="s">
        <v>20</v>
      </c>
      <c r="C79" s="159" t="s">
        <v>223</v>
      </c>
      <c r="D79" s="93" t="s">
        <v>224</v>
      </c>
    </row>
    <row r="80" s="36" customFormat="true" ht="15" hidden="false" customHeight="false" outlineLevel="0" collapsed="false">
      <c r="A80" s="47"/>
      <c r="B80" s="157" t="s">
        <v>20</v>
      </c>
      <c r="C80" s="159" t="s">
        <v>223</v>
      </c>
      <c r="D80" s="93" t="s">
        <v>227</v>
      </c>
    </row>
    <row r="81" s="36" customFormat="true" ht="15" hidden="false" customHeight="false" outlineLevel="0" collapsed="false">
      <c r="A81" s="47"/>
      <c r="B81" s="157" t="s">
        <v>20</v>
      </c>
      <c r="C81" s="160" t="s">
        <v>230</v>
      </c>
      <c r="D81" s="93" t="s">
        <v>231</v>
      </c>
    </row>
    <row r="82" s="36" customFormat="true" ht="16.5" hidden="false" customHeight="true" outlineLevel="0" collapsed="false">
      <c r="A82" s="47"/>
      <c r="B82" s="157" t="s">
        <v>20</v>
      </c>
      <c r="C82" s="160" t="s">
        <v>234</v>
      </c>
      <c r="D82" s="93" t="s">
        <v>235</v>
      </c>
    </row>
    <row r="83" s="36" customFormat="true" ht="15" hidden="false" customHeight="false" outlineLevel="0" collapsed="false">
      <c r="A83" s="47"/>
      <c r="B83" s="159"/>
      <c r="C83" s="159"/>
      <c r="D83" s="161" t="s">
        <v>145</v>
      </c>
    </row>
    <row r="84" s="36" customFormat="true" ht="36" hidden="false" customHeight="false" outlineLevel="0" collapsed="false">
      <c r="A84" s="47"/>
      <c r="B84" s="157" t="s">
        <v>89</v>
      </c>
      <c r="C84" s="159" t="s">
        <v>147</v>
      </c>
      <c r="D84" s="93" t="s">
        <v>237</v>
      </c>
    </row>
    <row r="85" s="36" customFormat="true" ht="24" hidden="false" customHeight="false" outlineLevel="0" collapsed="false">
      <c r="A85" s="47"/>
      <c r="B85" s="157" t="s">
        <v>20</v>
      </c>
      <c r="C85" s="160" t="s">
        <v>241</v>
      </c>
      <c r="D85" s="93" t="s">
        <v>242</v>
      </c>
    </row>
    <row r="86" s="36" customFormat="true" ht="24" hidden="false" customHeight="false" outlineLevel="0" collapsed="false">
      <c r="A86" s="47"/>
      <c r="B86" s="157" t="s">
        <v>20</v>
      </c>
      <c r="C86" s="160" t="s">
        <v>241</v>
      </c>
      <c r="D86" s="93" t="s">
        <v>245</v>
      </c>
    </row>
    <row r="87" s="36" customFormat="true" ht="15" hidden="false" customHeight="false" outlineLevel="0" collapsed="false">
      <c r="A87" s="47"/>
      <c r="B87" s="159"/>
      <c r="C87" s="159"/>
      <c r="D87" s="161" t="s">
        <v>247</v>
      </c>
    </row>
    <row r="88" s="36" customFormat="true" ht="24" hidden="false" customHeight="false" outlineLevel="0" collapsed="false">
      <c r="A88" s="47"/>
      <c r="B88" s="157" t="s">
        <v>20</v>
      </c>
      <c r="C88" s="169" t="s">
        <v>249</v>
      </c>
      <c r="D88" s="93" t="s">
        <v>250</v>
      </c>
    </row>
    <row r="89" s="36" customFormat="true" ht="35.25" hidden="false" customHeight="true" outlineLevel="0" collapsed="false">
      <c r="A89" s="47"/>
      <c r="B89" s="157" t="s">
        <v>89</v>
      </c>
      <c r="C89" s="159" t="s">
        <v>253</v>
      </c>
      <c r="D89" s="93" t="s">
        <v>254</v>
      </c>
    </row>
    <row r="90" s="36" customFormat="true" ht="26.25" hidden="false" customHeight="true" outlineLevel="0" collapsed="false">
      <c r="A90" s="47"/>
      <c r="B90" s="157" t="s">
        <v>89</v>
      </c>
      <c r="C90" s="159" t="s">
        <v>257</v>
      </c>
      <c r="D90" s="93" t="s">
        <v>258</v>
      </c>
    </row>
    <row r="91" s="36" customFormat="true" ht="15" hidden="false" customHeight="false" outlineLevel="0" collapsed="false">
      <c r="A91" s="47"/>
      <c r="B91" s="157" t="s">
        <v>20</v>
      </c>
      <c r="C91" s="169" t="s">
        <v>261</v>
      </c>
      <c r="D91" s="93" t="s">
        <v>262</v>
      </c>
    </row>
    <row r="92" s="36" customFormat="true" ht="15" hidden="false" customHeight="false" outlineLevel="0" collapsed="false">
      <c r="A92" s="47"/>
      <c r="B92" s="159"/>
      <c r="C92" s="159"/>
      <c r="D92" s="161" t="s">
        <v>264</v>
      </c>
    </row>
    <row r="93" s="36" customFormat="true" ht="15" hidden="false" customHeight="false" outlineLevel="0" collapsed="false">
      <c r="A93" s="47"/>
      <c r="B93" s="157" t="s">
        <v>20</v>
      </c>
      <c r="C93" s="169" t="s">
        <v>266</v>
      </c>
      <c r="D93" s="93" t="s">
        <v>267</v>
      </c>
    </row>
    <row r="94" s="36" customFormat="true" ht="15" hidden="false" customHeight="false" outlineLevel="0" collapsed="false">
      <c r="A94" s="47"/>
      <c r="B94" s="159"/>
      <c r="C94" s="159"/>
      <c r="D94" s="161" t="s">
        <v>269</v>
      </c>
    </row>
    <row r="95" s="36" customFormat="true" ht="39.75" hidden="false" customHeight="true" outlineLevel="0" collapsed="false">
      <c r="A95" s="47"/>
      <c r="B95" s="159" t="s">
        <v>89</v>
      </c>
      <c r="C95" s="159" t="s">
        <v>271</v>
      </c>
      <c r="D95" s="93" t="s">
        <v>272</v>
      </c>
    </row>
    <row r="96" s="36" customFormat="true" ht="24" hidden="false" customHeight="false" outlineLevel="0" collapsed="false">
      <c r="A96" s="47"/>
      <c r="B96" s="157" t="s">
        <v>20</v>
      </c>
      <c r="C96" s="169" t="s">
        <v>274</v>
      </c>
      <c r="D96" s="93" t="s">
        <v>275</v>
      </c>
    </row>
    <row r="97" s="36" customFormat="true" ht="15" hidden="false" customHeight="false" outlineLevel="0" collapsed="false">
      <c r="A97" s="47"/>
      <c r="B97" s="159"/>
      <c r="C97" s="159"/>
      <c r="D97" s="161" t="s">
        <v>121</v>
      </c>
    </row>
    <row r="98" s="36" customFormat="true" ht="15" hidden="false" customHeight="false" outlineLevel="0" collapsed="false">
      <c r="A98" s="47"/>
      <c r="B98" s="159" t="s">
        <v>20</v>
      </c>
      <c r="C98" s="160" t="s">
        <v>131</v>
      </c>
      <c r="D98" s="93" t="s">
        <v>132</v>
      </c>
    </row>
    <row r="99" s="36" customFormat="true" ht="15" hidden="false" customHeight="false" outlineLevel="0" collapsed="false">
      <c r="A99" s="47"/>
      <c r="B99" s="159" t="s">
        <v>20</v>
      </c>
      <c r="C99" s="160" t="s">
        <v>127</v>
      </c>
      <c r="D99" s="93" t="s">
        <v>128</v>
      </c>
    </row>
    <row r="100" s="36" customFormat="true" ht="15" hidden="false" customHeight="false" outlineLevel="0" collapsed="false">
      <c r="A100" s="47"/>
      <c r="B100" s="159"/>
      <c r="C100" s="159"/>
      <c r="D100" s="161" t="s">
        <v>134</v>
      </c>
    </row>
    <row r="101" s="36" customFormat="true" ht="24" hidden="false" customHeight="false" outlineLevel="0" collapsed="false">
      <c r="A101" s="47"/>
      <c r="B101" s="159" t="s">
        <v>20</v>
      </c>
      <c r="C101" s="169" t="s">
        <v>280</v>
      </c>
      <c r="D101" s="93" t="s">
        <v>281</v>
      </c>
    </row>
    <row r="102" s="36" customFormat="true" ht="15" hidden="false" customHeight="false" outlineLevel="0" collapsed="false">
      <c r="A102" s="47"/>
      <c r="B102" s="159"/>
      <c r="C102" s="159"/>
      <c r="D102" s="161" t="s">
        <v>283</v>
      </c>
    </row>
    <row r="103" s="36" customFormat="true" ht="15" hidden="false" customHeight="false" outlineLevel="0" collapsed="false">
      <c r="A103" s="47"/>
      <c r="B103" s="159" t="s">
        <v>20</v>
      </c>
      <c r="C103" s="160" t="s">
        <v>285</v>
      </c>
      <c r="D103" s="93" t="s">
        <v>286</v>
      </c>
    </row>
    <row r="104" s="36" customFormat="true" ht="15" hidden="false" customHeight="false" outlineLevel="0" collapsed="false">
      <c r="A104" s="47"/>
      <c r="B104" s="159" t="s">
        <v>20</v>
      </c>
      <c r="C104" s="174" t="s">
        <v>288</v>
      </c>
      <c r="D104" s="175" t="s">
        <v>289</v>
      </c>
    </row>
    <row r="105" s="36" customFormat="true" ht="15" hidden="false" customHeight="false" outlineLevel="0" collapsed="false">
      <c r="A105" s="47"/>
      <c r="B105" s="159" t="s">
        <v>20</v>
      </c>
      <c r="C105" s="160" t="s">
        <v>291</v>
      </c>
      <c r="D105" s="175" t="s">
        <v>292</v>
      </c>
    </row>
    <row r="106" s="36" customFormat="true" ht="15" hidden="false" customHeight="false" outlineLevel="0" collapsed="false">
      <c r="A106" s="47"/>
      <c r="B106" s="159" t="s">
        <v>20</v>
      </c>
      <c r="C106" s="160" t="s">
        <v>291</v>
      </c>
      <c r="D106" s="93" t="s">
        <v>294</v>
      </c>
    </row>
    <row r="107" s="36" customFormat="true" ht="15" hidden="false" customHeight="false" outlineLevel="0" collapsed="false">
      <c r="A107" s="47"/>
      <c r="B107" s="159" t="s">
        <v>20</v>
      </c>
      <c r="C107" s="176" t="s">
        <v>296</v>
      </c>
      <c r="D107" s="93" t="s">
        <v>297</v>
      </c>
    </row>
    <row r="108" s="36" customFormat="true" ht="15" hidden="false" customHeight="false" outlineLevel="0" collapsed="false">
      <c r="A108" s="63" t="s">
        <v>298</v>
      </c>
      <c r="B108" s="162"/>
      <c r="C108" s="162"/>
      <c r="D108" s="163" t="s">
        <v>299</v>
      </c>
    </row>
    <row r="109" s="36" customFormat="true" ht="15" hidden="false" customHeight="false" outlineLevel="0" collapsed="false">
      <c r="A109" s="87"/>
      <c r="B109" s="177"/>
      <c r="C109" s="177"/>
      <c r="D109" s="178" t="s">
        <v>300</v>
      </c>
    </row>
    <row r="110" s="36" customFormat="true" ht="15" hidden="false" customHeight="false" outlineLevel="0" collapsed="false">
      <c r="A110" s="47"/>
      <c r="B110" s="159" t="s">
        <v>20</v>
      </c>
      <c r="C110" s="160" t="s">
        <v>302</v>
      </c>
      <c r="D110" s="93" t="s">
        <v>303</v>
      </c>
    </row>
    <row r="111" s="36" customFormat="true" ht="15" hidden="false" customHeight="false" outlineLevel="0" collapsed="false">
      <c r="A111" s="47"/>
      <c r="B111" s="159" t="s">
        <v>20</v>
      </c>
      <c r="C111" s="160" t="s">
        <v>302</v>
      </c>
      <c r="D111" s="93" t="s">
        <v>307</v>
      </c>
    </row>
    <row r="112" s="36" customFormat="true" ht="24" hidden="false" customHeight="false" outlineLevel="0" collapsed="false">
      <c r="A112" s="47"/>
      <c r="B112" s="159" t="s">
        <v>20</v>
      </c>
      <c r="C112" s="160" t="s">
        <v>46</v>
      </c>
      <c r="D112" s="179" t="s">
        <v>310</v>
      </c>
    </row>
    <row r="113" s="36" customFormat="true" ht="15" hidden="false" customHeight="false" outlineLevel="0" collapsed="false">
      <c r="A113" s="47"/>
      <c r="B113" s="159" t="s">
        <v>20</v>
      </c>
      <c r="C113" s="164" t="s">
        <v>313</v>
      </c>
      <c r="D113" s="179" t="s">
        <v>314</v>
      </c>
    </row>
    <row r="114" s="36" customFormat="true" ht="15" hidden="false" customHeight="false" outlineLevel="0" collapsed="false">
      <c r="A114" s="47"/>
      <c r="B114" s="159" t="s">
        <v>20</v>
      </c>
      <c r="C114" s="160" t="s">
        <v>316</v>
      </c>
      <c r="D114" s="180" t="s">
        <v>317</v>
      </c>
    </row>
    <row r="115" s="36" customFormat="true" ht="15" hidden="false" customHeight="false" outlineLevel="0" collapsed="false">
      <c r="A115" s="47"/>
      <c r="B115" s="159" t="s">
        <v>20</v>
      </c>
      <c r="C115" s="164" t="s">
        <v>313</v>
      </c>
      <c r="D115" s="179" t="s">
        <v>320</v>
      </c>
    </row>
    <row r="116" s="36" customFormat="true" ht="15" hidden="false" customHeight="false" outlineLevel="0" collapsed="false">
      <c r="A116" s="47"/>
      <c r="B116" s="159" t="s">
        <v>20</v>
      </c>
      <c r="C116" s="160" t="s">
        <v>316</v>
      </c>
      <c r="D116" s="171" t="s">
        <v>322</v>
      </c>
    </row>
    <row r="117" s="36" customFormat="true" ht="15" hidden="false" customHeight="false" outlineLevel="0" collapsed="false">
      <c r="A117" s="47"/>
      <c r="B117" s="159"/>
      <c r="C117" s="159"/>
      <c r="D117" s="161" t="s">
        <v>217</v>
      </c>
    </row>
    <row r="118" s="36" customFormat="true" ht="15" hidden="false" customHeight="false" outlineLevel="0" collapsed="false">
      <c r="A118" s="47"/>
      <c r="B118" s="159" t="s">
        <v>20</v>
      </c>
      <c r="C118" s="160" t="s">
        <v>223</v>
      </c>
      <c r="D118" s="93" t="s">
        <v>325</v>
      </c>
    </row>
    <row r="119" s="36" customFormat="true" ht="15" hidden="false" customHeight="false" outlineLevel="0" collapsed="false">
      <c r="A119" s="47"/>
      <c r="B119" s="159" t="s">
        <v>20</v>
      </c>
      <c r="C119" s="160" t="s">
        <v>223</v>
      </c>
      <c r="D119" s="93" t="s">
        <v>328</v>
      </c>
    </row>
    <row r="120" s="36" customFormat="true" ht="15" hidden="false" customHeight="false" outlineLevel="0" collapsed="false">
      <c r="A120" s="47"/>
      <c r="B120" s="159" t="s">
        <v>20</v>
      </c>
      <c r="C120" s="160" t="s">
        <v>223</v>
      </c>
      <c r="D120" s="93" t="s">
        <v>331</v>
      </c>
    </row>
    <row r="121" s="36" customFormat="true" ht="15" hidden="false" customHeight="false" outlineLevel="0" collapsed="false">
      <c r="A121" s="47"/>
      <c r="B121" s="159" t="s">
        <v>20</v>
      </c>
      <c r="C121" s="160" t="s">
        <v>223</v>
      </c>
      <c r="D121" s="93" t="s">
        <v>334</v>
      </c>
    </row>
    <row r="122" s="36" customFormat="true" ht="15" hidden="false" customHeight="false" outlineLevel="0" collapsed="false">
      <c r="A122" s="47"/>
      <c r="B122" s="157" t="s">
        <v>20</v>
      </c>
      <c r="C122" s="160" t="s">
        <v>230</v>
      </c>
      <c r="D122" s="93" t="s">
        <v>231</v>
      </c>
    </row>
    <row r="123" s="36" customFormat="true" ht="14.25" hidden="false" customHeight="true" outlineLevel="0" collapsed="false">
      <c r="A123" s="47"/>
      <c r="B123" s="157" t="s">
        <v>20</v>
      </c>
      <c r="C123" s="160" t="s">
        <v>234</v>
      </c>
      <c r="D123" s="93" t="s">
        <v>235</v>
      </c>
    </row>
    <row r="124" s="36" customFormat="true" ht="15" hidden="false" customHeight="false" outlineLevel="0" collapsed="false">
      <c r="A124" s="47"/>
      <c r="B124" s="159"/>
      <c r="C124" s="159"/>
      <c r="D124" s="161" t="s">
        <v>134</v>
      </c>
    </row>
    <row r="125" s="36" customFormat="true" ht="24" hidden="false" customHeight="false" outlineLevel="0" collapsed="false">
      <c r="A125" s="47"/>
      <c r="B125" s="159" t="s">
        <v>20</v>
      </c>
      <c r="C125" s="169" t="s">
        <v>280</v>
      </c>
      <c r="D125" s="93" t="s">
        <v>281</v>
      </c>
    </row>
    <row r="126" s="36" customFormat="true" ht="15" hidden="false" customHeight="false" outlineLevel="0" collapsed="false">
      <c r="A126" s="47"/>
      <c r="B126" s="159"/>
      <c r="C126" s="159"/>
      <c r="D126" s="161" t="s">
        <v>145</v>
      </c>
    </row>
    <row r="127" s="36" customFormat="true" ht="36" hidden="false" customHeight="false" outlineLevel="0" collapsed="false">
      <c r="A127" s="47"/>
      <c r="B127" s="157" t="s">
        <v>89</v>
      </c>
      <c r="C127" s="159" t="s">
        <v>147</v>
      </c>
      <c r="D127" s="93" t="s">
        <v>237</v>
      </c>
    </row>
    <row r="128" s="36" customFormat="true" ht="24" hidden="false" customHeight="false" outlineLevel="0" collapsed="false">
      <c r="A128" s="47"/>
      <c r="B128" s="157" t="s">
        <v>20</v>
      </c>
      <c r="C128" s="160" t="s">
        <v>241</v>
      </c>
      <c r="D128" s="93" t="s">
        <v>245</v>
      </c>
    </row>
    <row r="129" s="36" customFormat="true" ht="15" hidden="false" customHeight="false" outlineLevel="0" collapsed="false">
      <c r="A129" s="47"/>
      <c r="B129" s="159"/>
      <c r="C129" s="159"/>
      <c r="D129" s="161" t="s">
        <v>247</v>
      </c>
    </row>
    <row r="130" s="36" customFormat="true" ht="33.75" hidden="false" customHeight="true" outlineLevel="0" collapsed="false">
      <c r="A130" s="47"/>
      <c r="B130" s="157" t="s">
        <v>89</v>
      </c>
      <c r="C130" s="159" t="s">
        <v>253</v>
      </c>
      <c r="D130" s="93" t="s">
        <v>254</v>
      </c>
    </row>
    <row r="131" s="36" customFormat="true" ht="24" hidden="false" customHeight="false" outlineLevel="0" collapsed="false">
      <c r="A131" s="47"/>
      <c r="B131" s="157" t="s">
        <v>20</v>
      </c>
      <c r="C131" s="169" t="s">
        <v>249</v>
      </c>
      <c r="D131" s="93" t="s">
        <v>250</v>
      </c>
    </row>
    <row r="132" s="36" customFormat="true" ht="27" hidden="false" customHeight="true" outlineLevel="0" collapsed="false">
      <c r="A132" s="47"/>
      <c r="B132" s="157" t="s">
        <v>89</v>
      </c>
      <c r="C132" s="159" t="s">
        <v>257</v>
      </c>
      <c r="D132" s="93" t="s">
        <v>258</v>
      </c>
    </row>
    <row r="133" s="36" customFormat="true" ht="15" hidden="false" customHeight="false" outlineLevel="0" collapsed="false">
      <c r="A133" s="47"/>
      <c r="B133" s="157" t="s">
        <v>20</v>
      </c>
      <c r="C133" s="169" t="s">
        <v>261</v>
      </c>
      <c r="D133" s="93" t="s">
        <v>262</v>
      </c>
    </row>
    <row r="134" s="36" customFormat="true" ht="15" hidden="false" customHeight="false" outlineLevel="0" collapsed="false">
      <c r="A134" s="47"/>
      <c r="B134" s="159"/>
      <c r="C134" s="159"/>
      <c r="D134" s="161" t="s">
        <v>269</v>
      </c>
    </row>
    <row r="135" s="36" customFormat="true" ht="37.5" hidden="false" customHeight="true" outlineLevel="0" collapsed="false">
      <c r="A135" s="47"/>
      <c r="B135" s="159" t="s">
        <v>89</v>
      </c>
      <c r="C135" s="159" t="s">
        <v>271</v>
      </c>
      <c r="D135" s="93" t="s">
        <v>272</v>
      </c>
    </row>
    <row r="136" s="36" customFormat="true" ht="24" hidden="false" customHeight="false" outlineLevel="0" collapsed="false">
      <c r="A136" s="47"/>
      <c r="B136" s="157" t="s">
        <v>20</v>
      </c>
      <c r="C136" s="169" t="s">
        <v>274</v>
      </c>
      <c r="D136" s="93" t="s">
        <v>275</v>
      </c>
    </row>
    <row r="137" s="36" customFormat="true" ht="15" hidden="false" customHeight="false" outlineLevel="0" collapsed="false">
      <c r="A137" s="47"/>
      <c r="B137" s="159"/>
      <c r="C137" s="159"/>
      <c r="D137" s="161" t="s">
        <v>121</v>
      </c>
    </row>
    <row r="138" s="36" customFormat="true" ht="15" hidden="false" customHeight="false" outlineLevel="0" collapsed="false">
      <c r="A138" s="47"/>
      <c r="B138" s="159" t="s">
        <v>20</v>
      </c>
      <c r="C138" s="160" t="s">
        <v>131</v>
      </c>
      <c r="D138" s="93" t="s">
        <v>132</v>
      </c>
    </row>
    <row r="139" s="36" customFormat="true" ht="15" hidden="false" customHeight="false" outlineLevel="0" collapsed="false">
      <c r="A139" s="47"/>
      <c r="B139" s="159" t="s">
        <v>20</v>
      </c>
      <c r="C139" s="160" t="s">
        <v>127</v>
      </c>
      <c r="D139" s="93" t="s">
        <v>128</v>
      </c>
    </row>
    <row r="140" s="36" customFormat="true" ht="15" hidden="false" customHeight="false" outlineLevel="0" collapsed="false">
      <c r="A140" s="47"/>
      <c r="B140" s="159" t="s">
        <v>20</v>
      </c>
      <c r="C140" s="160" t="s">
        <v>127</v>
      </c>
      <c r="D140" s="93" t="s">
        <v>357</v>
      </c>
    </row>
    <row r="141" s="36" customFormat="true" ht="15" hidden="false" customHeight="false" outlineLevel="0" collapsed="false">
      <c r="A141" s="47"/>
      <c r="B141" s="159"/>
      <c r="C141" s="159"/>
      <c r="D141" s="161" t="s">
        <v>359</v>
      </c>
    </row>
    <row r="142" s="36" customFormat="true" ht="15" hidden="false" customHeight="false" outlineLevel="0" collapsed="false">
      <c r="A142" s="47"/>
      <c r="B142" s="159" t="s">
        <v>20</v>
      </c>
      <c r="C142" s="160" t="s">
        <v>285</v>
      </c>
      <c r="D142" s="93" t="s">
        <v>286</v>
      </c>
    </row>
    <row r="143" s="36" customFormat="true" ht="15" hidden="false" customHeight="false" outlineLevel="0" collapsed="false">
      <c r="A143" s="47"/>
      <c r="B143" s="159" t="s">
        <v>20</v>
      </c>
      <c r="C143" s="160" t="s">
        <v>291</v>
      </c>
      <c r="D143" s="175" t="s">
        <v>292</v>
      </c>
    </row>
    <row r="144" s="36" customFormat="true" ht="15" hidden="false" customHeight="false" outlineLevel="0" collapsed="false">
      <c r="A144" s="47"/>
      <c r="B144" s="159" t="s">
        <v>20</v>
      </c>
      <c r="C144" s="160" t="s">
        <v>291</v>
      </c>
      <c r="D144" s="93" t="s">
        <v>294</v>
      </c>
    </row>
    <row r="145" s="36" customFormat="true" ht="15" hidden="false" customHeight="false" outlineLevel="0" collapsed="false">
      <c r="A145" s="47"/>
      <c r="B145" s="159" t="s">
        <v>20</v>
      </c>
      <c r="C145" s="176" t="s">
        <v>296</v>
      </c>
      <c r="D145" s="93" t="s">
        <v>297</v>
      </c>
    </row>
    <row r="146" s="36" customFormat="true" ht="15" hidden="false" customHeight="false" outlineLevel="0" collapsed="false">
      <c r="A146" s="47"/>
      <c r="B146" s="159"/>
      <c r="C146" s="159"/>
      <c r="D146" s="161" t="s">
        <v>42</v>
      </c>
    </row>
    <row r="147" s="36" customFormat="true" ht="15" hidden="false" customHeight="false" outlineLevel="0" collapsed="false">
      <c r="A147" s="63" t="s">
        <v>364</v>
      </c>
      <c r="B147" s="162"/>
      <c r="C147" s="162"/>
      <c r="D147" s="163" t="s">
        <v>365</v>
      </c>
    </row>
    <row r="148" s="36" customFormat="true" ht="15" hidden="false" customHeight="false" outlineLevel="0" collapsed="false">
      <c r="A148" s="47"/>
      <c r="B148" s="159"/>
      <c r="C148" s="159"/>
      <c r="D148" s="161" t="s">
        <v>366</v>
      </c>
    </row>
    <row r="149" s="36" customFormat="true" ht="15" hidden="false" customHeight="false" outlineLevel="0" collapsed="false">
      <c r="A149" s="47"/>
      <c r="B149" s="159" t="s">
        <v>20</v>
      </c>
      <c r="C149" s="160" t="s">
        <v>184</v>
      </c>
      <c r="D149" s="93" t="s">
        <v>368</v>
      </c>
    </row>
    <row r="150" s="36" customFormat="true" ht="15" hidden="false" customHeight="false" outlineLevel="0" collapsed="false">
      <c r="A150" s="47"/>
      <c r="B150" s="159" t="s">
        <v>20</v>
      </c>
      <c r="C150" s="160" t="s">
        <v>371</v>
      </c>
      <c r="D150" s="93" t="s">
        <v>372</v>
      </c>
    </row>
    <row r="151" s="36" customFormat="true" ht="15" hidden="false" customHeight="false" outlineLevel="0" collapsed="false">
      <c r="A151" s="47"/>
      <c r="B151" s="159"/>
      <c r="C151" s="159"/>
      <c r="D151" s="161" t="s">
        <v>107</v>
      </c>
    </row>
    <row r="152" s="36" customFormat="true" ht="15" hidden="false" customHeight="false" outlineLevel="0" collapsed="false">
      <c r="A152" s="47"/>
      <c r="B152" s="159" t="s">
        <v>20</v>
      </c>
      <c r="C152" s="181" t="s">
        <v>375</v>
      </c>
      <c r="D152" s="93" t="s">
        <v>376</v>
      </c>
    </row>
    <row r="153" s="36" customFormat="true" ht="15" hidden="false" customHeight="false" outlineLevel="0" collapsed="false">
      <c r="A153" s="47"/>
      <c r="B153" s="159"/>
      <c r="C153" s="159"/>
      <c r="D153" s="161" t="s">
        <v>145</v>
      </c>
    </row>
    <row r="154" s="36" customFormat="true" ht="15" hidden="false" customHeight="false" outlineLevel="0" collapsed="false">
      <c r="A154" s="47"/>
      <c r="B154" s="159" t="s">
        <v>20</v>
      </c>
      <c r="C154" s="169" t="s">
        <v>379</v>
      </c>
      <c r="D154" s="93" t="s">
        <v>380</v>
      </c>
    </row>
    <row r="155" s="36" customFormat="true" ht="15" hidden="false" customHeight="false" outlineLevel="0" collapsed="false">
      <c r="A155" s="47"/>
      <c r="B155" s="159"/>
      <c r="C155" s="159"/>
      <c r="D155" s="93" t="s">
        <v>483</v>
      </c>
    </row>
    <row r="156" s="36" customFormat="true" ht="36" hidden="false" customHeight="false" outlineLevel="0" collapsed="false">
      <c r="A156" s="47"/>
      <c r="B156" s="157" t="s">
        <v>89</v>
      </c>
      <c r="C156" s="159" t="s">
        <v>147</v>
      </c>
      <c r="D156" s="93" t="s">
        <v>237</v>
      </c>
    </row>
    <row r="157" s="36" customFormat="true" ht="15" hidden="false" customHeight="false" outlineLevel="0" collapsed="false">
      <c r="A157" s="47"/>
      <c r="B157" s="159"/>
      <c r="C157" s="159"/>
      <c r="D157" s="161" t="s">
        <v>121</v>
      </c>
    </row>
    <row r="158" s="36" customFormat="true" ht="15" hidden="false" customHeight="false" outlineLevel="0" collapsed="false">
      <c r="A158" s="47"/>
      <c r="B158" s="159" t="s">
        <v>20</v>
      </c>
      <c r="C158" s="160" t="s">
        <v>131</v>
      </c>
      <c r="D158" s="93" t="s">
        <v>397</v>
      </c>
    </row>
    <row r="159" s="36" customFormat="true" ht="15" hidden="false" customHeight="false" outlineLevel="0" collapsed="false">
      <c r="A159" s="47"/>
      <c r="B159" s="159" t="s">
        <v>20</v>
      </c>
      <c r="C159" s="160" t="s">
        <v>131</v>
      </c>
      <c r="D159" s="93" t="s">
        <v>400</v>
      </c>
    </row>
    <row r="160" s="36" customFormat="true" ht="15" hidden="false" customHeight="false" outlineLevel="0" collapsed="false">
      <c r="A160" s="47"/>
      <c r="B160" s="159" t="s">
        <v>20</v>
      </c>
      <c r="C160" s="160" t="s">
        <v>127</v>
      </c>
      <c r="D160" s="93" t="s">
        <v>403</v>
      </c>
    </row>
    <row r="161" s="36" customFormat="true" ht="15" hidden="false" customHeight="false" outlineLevel="0" collapsed="false">
      <c r="A161" s="47"/>
      <c r="B161" s="159" t="s">
        <v>20</v>
      </c>
      <c r="C161" s="160" t="s">
        <v>127</v>
      </c>
      <c r="D161" s="93" t="s">
        <v>406</v>
      </c>
    </row>
    <row r="162" s="36" customFormat="true" ht="15" hidden="false" customHeight="false" outlineLevel="0" collapsed="false">
      <c r="A162" s="47"/>
      <c r="B162" s="159" t="s">
        <v>20</v>
      </c>
      <c r="C162" s="160" t="s">
        <v>123</v>
      </c>
      <c r="D162" s="93" t="s">
        <v>124</v>
      </c>
    </row>
    <row r="163" s="36" customFormat="true" ht="24" hidden="false" customHeight="false" outlineLevel="0" collapsed="false">
      <c r="A163" s="47"/>
      <c r="B163" s="173" t="s">
        <v>89</v>
      </c>
      <c r="C163" s="182" t="n">
        <v>41595</v>
      </c>
      <c r="D163" s="132" t="s">
        <v>411</v>
      </c>
    </row>
    <row r="164" s="36" customFormat="true" ht="15" hidden="false" customHeight="false" outlineLevel="0" collapsed="false">
      <c r="A164" s="47"/>
      <c r="B164" s="159" t="s">
        <v>20</v>
      </c>
      <c r="C164" s="160" t="s">
        <v>131</v>
      </c>
      <c r="D164" s="93" t="s">
        <v>414</v>
      </c>
    </row>
    <row r="165" s="36" customFormat="true" ht="15" hidden="false" customHeight="false" outlineLevel="0" collapsed="false">
      <c r="A165" s="47"/>
      <c r="B165" s="159"/>
      <c r="C165" s="159"/>
      <c r="D165" s="161" t="s">
        <v>134</v>
      </c>
    </row>
    <row r="166" s="36" customFormat="true" ht="15" hidden="false" customHeight="false" outlineLevel="0" collapsed="false">
      <c r="A166" s="47"/>
      <c r="B166" s="173" t="s">
        <v>93</v>
      </c>
      <c r="C166" s="183" t="s">
        <v>485</v>
      </c>
      <c r="D166" s="70" t="s">
        <v>417</v>
      </c>
    </row>
    <row r="167" s="36" customFormat="true" ht="15" hidden="true" customHeight="false" outlineLevel="0" collapsed="false">
      <c r="A167" s="47"/>
      <c r="B167" s="159"/>
      <c r="C167" s="159"/>
      <c r="D167" s="161" t="s">
        <v>42</v>
      </c>
    </row>
    <row r="168" s="36" customFormat="true" ht="15" hidden="true" customHeight="false" outlineLevel="0" collapsed="false">
      <c r="A168" s="63" t="s">
        <v>419</v>
      </c>
      <c r="B168" s="162"/>
      <c r="C168" s="162"/>
      <c r="D168" s="163" t="s">
        <v>420</v>
      </c>
    </row>
    <row r="169" s="36" customFormat="true" ht="15" hidden="true" customHeight="false" outlineLevel="0" collapsed="false">
      <c r="A169" s="47"/>
      <c r="B169" s="159"/>
      <c r="C169" s="159"/>
      <c r="D169" s="161" t="s">
        <v>421</v>
      </c>
    </row>
    <row r="170" s="36" customFormat="true" ht="24" hidden="true" customHeight="false" outlineLevel="0" collapsed="false">
      <c r="A170" s="47"/>
      <c r="B170" s="157" t="s">
        <v>20</v>
      </c>
      <c r="C170" s="160" t="s">
        <v>46</v>
      </c>
      <c r="D170" s="179" t="s">
        <v>47</v>
      </c>
    </row>
    <row r="171" s="36" customFormat="true" ht="15" hidden="true" customHeight="false" outlineLevel="0" collapsed="false">
      <c r="A171" s="47"/>
      <c r="B171" s="159"/>
      <c r="C171" s="159"/>
      <c r="D171" s="184" t="s">
        <v>422</v>
      </c>
    </row>
    <row r="172" s="36" customFormat="true" ht="15" hidden="true" customHeight="false" outlineLevel="0" collapsed="false">
      <c r="A172" s="47"/>
      <c r="B172" s="157" t="s">
        <v>20</v>
      </c>
      <c r="C172" s="160" t="s">
        <v>31</v>
      </c>
      <c r="D172" s="179" t="s">
        <v>423</v>
      </c>
    </row>
    <row r="173" s="36" customFormat="true" ht="15" hidden="true" customHeight="false" outlineLevel="0" collapsed="false">
      <c r="A173" s="47"/>
      <c r="B173" s="157" t="s">
        <v>20</v>
      </c>
      <c r="C173" s="160" t="s">
        <v>425</v>
      </c>
      <c r="D173" s="180" t="s">
        <v>426</v>
      </c>
    </row>
    <row r="174" s="36" customFormat="true" ht="15" hidden="true" customHeight="false" outlineLevel="0" collapsed="false">
      <c r="A174" s="47"/>
      <c r="B174" s="157" t="s">
        <v>20</v>
      </c>
      <c r="C174" s="160" t="s">
        <v>40</v>
      </c>
      <c r="D174" s="179" t="s">
        <v>41</v>
      </c>
    </row>
    <row r="175" s="36" customFormat="true" ht="15" hidden="true" customHeight="false" outlineLevel="0" collapsed="false">
      <c r="A175" s="47"/>
      <c r="B175" s="157" t="s">
        <v>20</v>
      </c>
      <c r="C175" s="160" t="s">
        <v>429</v>
      </c>
      <c r="D175" s="180" t="s">
        <v>430</v>
      </c>
    </row>
    <row r="176" s="36" customFormat="true" ht="15" hidden="true" customHeight="false" outlineLevel="0" collapsed="false">
      <c r="A176" s="47"/>
      <c r="B176" s="159"/>
      <c r="C176" s="159"/>
      <c r="D176" s="184" t="s">
        <v>160</v>
      </c>
    </row>
    <row r="177" s="36" customFormat="true" ht="15" hidden="true" customHeight="false" outlineLevel="0" collapsed="false">
      <c r="A177" s="47"/>
      <c r="B177" s="157" t="s">
        <v>20</v>
      </c>
      <c r="C177" s="160" t="s">
        <v>162</v>
      </c>
      <c r="D177" s="180" t="s">
        <v>163</v>
      </c>
    </row>
    <row r="178" s="36" customFormat="true" ht="15" hidden="true" customHeight="false" outlineLevel="0" collapsed="false">
      <c r="A178" s="47"/>
      <c r="B178" s="157" t="s">
        <v>20</v>
      </c>
      <c r="C178" s="160" t="s">
        <v>72</v>
      </c>
      <c r="D178" s="179" t="s">
        <v>166</v>
      </c>
    </row>
    <row r="179" s="36" customFormat="true" ht="15" hidden="true" customHeight="false" outlineLevel="0" collapsed="false">
      <c r="A179" s="47"/>
      <c r="B179" s="157" t="s">
        <v>20</v>
      </c>
      <c r="C179" s="160" t="s">
        <v>76</v>
      </c>
      <c r="D179" s="179" t="s">
        <v>169</v>
      </c>
    </row>
    <row r="180" s="36" customFormat="true" ht="15" hidden="true" customHeight="false" outlineLevel="0" collapsed="false">
      <c r="A180" s="47"/>
      <c r="B180" s="159" t="s">
        <v>20</v>
      </c>
      <c r="C180" s="160" t="s">
        <v>432</v>
      </c>
      <c r="D180" s="179" t="s">
        <v>433</v>
      </c>
    </row>
    <row r="181" s="36" customFormat="true" ht="15" hidden="true" customHeight="false" outlineLevel="0" collapsed="false">
      <c r="A181" s="47"/>
      <c r="B181" s="159" t="s">
        <v>20</v>
      </c>
      <c r="C181" s="160" t="s">
        <v>435</v>
      </c>
      <c r="D181" s="180" t="s">
        <v>436</v>
      </c>
    </row>
    <row r="182" s="36" customFormat="true" ht="15" hidden="true" customHeight="false" outlineLevel="0" collapsed="false">
      <c r="A182" s="47"/>
      <c r="B182" s="159" t="s">
        <v>20</v>
      </c>
      <c r="C182" s="160" t="s">
        <v>437</v>
      </c>
      <c r="D182" s="180" t="s">
        <v>438</v>
      </c>
    </row>
    <row r="183" s="36" customFormat="true" ht="15" hidden="true" customHeight="false" outlineLevel="0" collapsed="false">
      <c r="A183" s="47"/>
      <c r="B183" s="159" t="s">
        <v>20</v>
      </c>
      <c r="C183" s="160" t="s">
        <v>131</v>
      </c>
      <c r="D183" s="179" t="s">
        <v>171</v>
      </c>
    </row>
    <row r="184" s="36" customFormat="true" ht="15" hidden="true" customHeight="false" outlineLevel="0" collapsed="false">
      <c r="A184" s="47"/>
      <c r="B184" s="159"/>
      <c r="C184" s="159"/>
      <c r="D184" s="184" t="s">
        <v>141</v>
      </c>
    </row>
    <row r="185" s="36" customFormat="true" ht="15" hidden="true" customHeight="false" outlineLevel="0" collapsed="false">
      <c r="A185" s="47"/>
      <c r="B185" s="159" t="s">
        <v>20</v>
      </c>
      <c r="C185" s="160" t="s">
        <v>131</v>
      </c>
      <c r="D185" s="93" t="s">
        <v>143</v>
      </c>
    </row>
    <row r="186" s="36" customFormat="true" ht="15" hidden="true" customHeight="false" outlineLevel="0" collapsed="false">
      <c r="A186" s="47"/>
      <c r="B186" s="159"/>
      <c r="C186" s="159"/>
      <c r="D186" s="161" t="s">
        <v>145</v>
      </c>
    </row>
    <row r="187" s="36" customFormat="true" ht="36" hidden="true" customHeight="false" outlineLevel="0" collapsed="false">
      <c r="A187" s="47"/>
      <c r="B187" s="157" t="s">
        <v>89</v>
      </c>
      <c r="C187" s="159" t="s">
        <v>147</v>
      </c>
      <c r="D187" s="93" t="s">
        <v>237</v>
      </c>
    </row>
    <row r="188" s="36" customFormat="true" ht="15" hidden="true" customHeight="false" outlineLevel="0" collapsed="false">
      <c r="A188" s="47"/>
      <c r="B188" s="159" t="s">
        <v>20</v>
      </c>
      <c r="C188" s="160" t="s">
        <v>151</v>
      </c>
      <c r="D188" s="179" t="s">
        <v>152</v>
      </c>
    </row>
    <row r="189" s="36" customFormat="true" ht="15" hidden="true" customHeight="false" outlineLevel="0" collapsed="false">
      <c r="A189" s="47"/>
      <c r="B189" s="159" t="s">
        <v>20</v>
      </c>
      <c r="C189" s="160" t="s">
        <v>154</v>
      </c>
      <c r="D189" s="180" t="s">
        <v>155</v>
      </c>
    </row>
    <row r="190" s="36" customFormat="true" ht="24" hidden="true" customHeight="false" outlineLevel="0" collapsed="false">
      <c r="A190" s="47"/>
      <c r="B190" s="157" t="s">
        <v>89</v>
      </c>
      <c r="C190" s="159" t="s">
        <v>439</v>
      </c>
      <c r="D190" s="93" t="s">
        <v>159</v>
      </c>
    </row>
    <row r="191" s="36" customFormat="true" ht="15" hidden="true" customHeight="false" outlineLevel="0" collapsed="false">
      <c r="A191" s="47"/>
      <c r="B191" s="159"/>
      <c r="C191" s="159"/>
      <c r="D191" s="161" t="s">
        <v>42</v>
      </c>
    </row>
    <row r="192" s="36" customFormat="true" ht="15" hidden="true" customHeight="false" outlineLevel="0" collapsed="false">
      <c r="A192" s="63" t="s">
        <v>440</v>
      </c>
      <c r="B192" s="162"/>
      <c r="C192" s="162"/>
      <c r="D192" s="163" t="s">
        <v>441</v>
      </c>
    </row>
    <row r="193" s="36" customFormat="true" ht="24" hidden="true" customHeight="false" outlineLevel="0" collapsed="false">
      <c r="A193" s="87"/>
      <c r="B193" s="157" t="s">
        <v>89</v>
      </c>
      <c r="C193" s="159" t="s">
        <v>174</v>
      </c>
      <c r="D193" s="93" t="s">
        <v>175</v>
      </c>
    </row>
    <row r="194" s="36" customFormat="true" ht="15" hidden="true" customHeight="false" outlineLevel="0" collapsed="false">
      <c r="A194" s="87"/>
      <c r="B194" s="157" t="s">
        <v>20</v>
      </c>
      <c r="C194" s="160" t="s">
        <v>36</v>
      </c>
      <c r="D194" s="93" t="s">
        <v>37</v>
      </c>
    </row>
    <row r="195" s="36" customFormat="true" ht="15" hidden="true" customHeight="false" outlineLevel="0" collapsed="false">
      <c r="A195" s="47"/>
      <c r="B195" s="157" t="s">
        <v>20</v>
      </c>
      <c r="C195" s="160" t="s">
        <v>40</v>
      </c>
      <c r="D195" s="93" t="s">
        <v>41</v>
      </c>
    </row>
    <row r="196" s="36" customFormat="true" ht="15" hidden="true" customHeight="false" outlineLevel="0" collapsed="false">
      <c r="A196" s="47"/>
      <c r="B196" s="159" t="s">
        <v>26</v>
      </c>
      <c r="C196" s="159"/>
      <c r="D196" s="93" t="s">
        <v>443</v>
      </c>
    </row>
    <row r="197" s="36" customFormat="true" ht="15" hidden="true" customHeight="false" outlineLevel="0" collapsed="false">
      <c r="A197" s="47"/>
      <c r="B197" s="173"/>
      <c r="C197" s="183"/>
      <c r="D197" s="161" t="s">
        <v>42</v>
      </c>
    </row>
    <row r="198" customFormat="false" ht="14.25" hidden="true" customHeight="false" outlineLevel="0" collapsed="false">
      <c r="A198" s="47"/>
      <c r="B198" s="51"/>
      <c r="C198" s="47"/>
      <c r="D198" s="59"/>
    </row>
    <row r="199" customFormat="false" ht="14.25" hidden="false" customHeight="false" outlineLevel="0" collapsed="false">
      <c r="A199" s="116"/>
      <c r="B199" s="117"/>
      <c r="C199" s="117"/>
      <c r="D199" s="117"/>
    </row>
    <row r="200" customFormat="false" ht="14.25" hidden="false" customHeight="false" outlineLevel="0" collapsed="false">
      <c r="A200" s="116"/>
      <c r="B200" s="117"/>
      <c r="C200" s="117"/>
      <c r="D200" s="117"/>
    </row>
    <row r="201" customFormat="false" ht="14.25" hidden="false" customHeight="false" outlineLevel="0" collapsed="false">
      <c r="A201" s="116"/>
      <c r="B201" s="117" t="s">
        <v>486</v>
      </c>
      <c r="C201" s="117"/>
      <c r="D201" s="117"/>
    </row>
    <row r="202" customFormat="false" ht="14.25" hidden="false" customHeight="false" outlineLevel="0" collapsed="false">
      <c r="A202" s="116"/>
      <c r="B202" s="117"/>
      <c r="C202" s="117"/>
      <c r="D202" s="117"/>
    </row>
    <row r="203" customFormat="false" ht="14.25" hidden="false" customHeight="false" outlineLevel="0" collapsed="false">
      <c r="A203" s="116"/>
      <c r="B203" s="117"/>
      <c r="C203" s="117"/>
      <c r="D203" s="117"/>
    </row>
    <row r="204" customFormat="false" ht="14.25" hidden="false" customHeight="false" outlineLevel="0" collapsed="false">
      <c r="A204" s="116"/>
      <c r="B204" s="117"/>
      <c r="C204" s="117"/>
      <c r="D204" s="117"/>
    </row>
    <row r="205" customFormat="false" ht="14.25" hidden="false" customHeight="false" outlineLevel="0" collapsed="false">
      <c r="A205" s="116"/>
      <c r="B205" s="117"/>
      <c r="C205" s="117"/>
      <c r="D205" s="117"/>
    </row>
    <row r="206" customFormat="false" ht="14.25" hidden="false" customHeight="false" outlineLevel="0" collapsed="false">
      <c r="A206" s="116"/>
      <c r="B206" s="120"/>
      <c r="C206" s="116"/>
      <c r="D206" s="121" t="s">
        <v>449</v>
      </c>
    </row>
    <row r="207" customFormat="false" ht="14.25" hidden="false" customHeight="false" outlineLevel="0" collapsed="false">
      <c r="A207" s="116"/>
      <c r="B207" s="120"/>
      <c r="C207" s="116"/>
      <c r="D207" s="121" t="s">
        <v>450</v>
      </c>
    </row>
    <row r="208" customFormat="false" ht="14.25" hidden="false" customHeight="false" outlineLevel="0" collapsed="false">
      <c r="A208" s="116"/>
      <c r="B208" s="120"/>
      <c r="C208" s="116"/>
      <c r="D208" s="121" t="s">
        <v>451</v>
      </c>
    </row>
  </sheetData>
  <mergeCells count="7">
    <mergeCell ref="A3:D3"/>
    <mergeCell ref="A4:D4"/>
    <mergeCell ref="A5:D5"/>
    <mergeCell ref="A6:D6"/>
    <mergeCell ref="A8:D8"/>
    <mergeCell ref="B199:D199"/>
    <mergeCell ref="B201:D201"/>
  </mergeCells>
  <printOptions headings="false" gridLines="false" gridLinesSet="true" horizontalCentered="false" verticalCentered="false"/>
  <pageMargins left="0.511805555555555" right="0.511805555555555" top="1.23958333333333" bottom="0.7875" header="0.315277777777778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&amp;CPágina &amp;P de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I213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D1" activeCellId="0" sqref="D1"/>
    </sheetView>
  </sheetViews>
  <sheetFormatPr defaultRowHeight="14.25" zeroHeight="false" outlineLevelRow="0" outlineLevelCol="0"/>
  <cols>
    <col collapsed="false" customWidth="true" hidden="false" outlineLevel="0" max="1" min="1" style="1" width="3.99"/>
    <col collapsed="false" customWidth="true" hidden="false" outlineLevel="0" max="2" min="2" style="1" width="7.71"/>
    <col collapsed="false" customWidth="true" hidden="false" outlineLevel="0" max="3" min="3" style="1" width="9"/>
    <col collapsed="false" customWidth="true" hidden="false" outlineLevel="0" max="4" min="4" style="2" width="80.14"/>
    <col collapsed="false" customWidth="true" hidden="false" outlineLevel="0" max="5" min="5" style="3" width="6.71"/>
    <col collapsed="false" customWidth="true" hidden="false" outlineLevel="0" max="6" min="6" style="4" width="10.85"/>
    <col collapsed="false" customWidth="true" hidden="false" outlineLevel="0" max="8" min="7" style="5" width="11.42"/>
    <col collapsed="false" customWidth="true" hidden="false" outlineLevel="0" max="9" min="9" style="6" width="13.29"/>
    <col collapsed="false" customWidth="true" hidden="false" outlineLevel="0" max="1025" min="10" style="7" width="9.14"/>
  </cols>
  <sheetData>
    <row r="3" customFormat="false" ht="15.75" hidden="false" customHeight="false" outlineLevel="0" collapsed="false">
      <c r="A3" s="8" t="s">
        <v>0</v>
      </c>
      <c r="B3" s="9"/>
      <c r="C3" s="9"/>
      <c r="D3" s="10" t="s">
        <v>1</v>
      </c>
      <c r="E3" s="9"/>
      <c r="F3" s="9"/>
      <c r="G3" s="9"/>
      <c r="H3" s="9"/>
      <c r="I3" s="9"/>
    </row>
    <row r="4" customFormat="false" ht="6.75" hidden="false" customHeight="true" outlineLevel="0" collapsed="false">
      <c r="A4" s="11"/>
      <c r="B4" s="11"/>
      <c r="C4" s="11"/>
      <c r="D4" s="11"/>
      <c r="E4" s="11"/>
      <c r="F4" s="12"/>
      <c r="G4" s="11"/>
      <c r="H4" s="11"/>
      <c r="I4" s="13"/>
    </row>
    <row r="5" customFormat="false" ht="18.75" hidden="false" customHeight="true" outlineLevel="0" collapsed="false">
      <c r="A5" s="14" t="s">
        <v>2</v>
      </c>
      <c r="B5" s="15"/>
      <c r="C5" s="15"/>
      <c r="D5" s="15"/>
      <c r="E5" s="16"/>
      <c r="F5" s="16"/>
      <c r="G5" s="17"/>
      <c r="H5" s="16"/>
      <c r="I5" s="18"/>
    </row>
    <row r="6" customFormat="false" ht="18.75" hidden="false" customHeight="true" outlineLevel="0" collapsed="false">
      <c r="A6" s="19" t="s">
        <v>3</v>
      </c>
      <c r="B6" s="17"/>
      <c r="C6" s="17"/>
      <c r="D6" s="17"/>
      <c r="E6" s="17"/>
      <c r="F6" s="17"/>
      <c r="G6" s="17"/>
      <c r="H6" s="17"/>
      <c r="I6" s="20"/>
    </row>
    <row r="7" customFormat="false" ht="17.25" hidden="false" customHeight="true" outlineLevel="0" collapsed="false">
      <c r="A7" s="21" t="s">
        <v>4</v>
      </c>
      <c r="B7" s="21"/>
      <c r="C7" s="21"/>
      <c r="D7" s="21"/>
      <c r="E7" s="23"/>
      <c r="F7" s="23"/>
      <c r="G7" s="23"/>
      <c r="H7" s="23"/>
      <c r="I7" s="23"/>
    </row>
    <row r="8" customFormat="false" ht="17.25" hidden="false" customHeight="true" outlineLevel="0" collapsed="false">
      <c r="A8" s="24" t="s">
        <v>5</v>
      </c>
      <c r="B8" s="25"/>
      <c r="C8" s="26"/>
      <c r="D8" s="26"/>
      <c r="E8" s="27" t="s">
        <v>6</v>
      </c>
      <c r="F8" s="28"/>
      <c r="G8" s="28"/>
      <c r="H8" s="28"/>
      <c r="I8" s="29"/>
    </row>
    <row r="9" customFormat="false" ht="13.5" hidden="false" customHeight="true" outlineLevel="0" collapsed="false">
      <c r="A9" s="30"/>
      <c r="B9" s="30"/>
      <c r="C9" s="30"/>
      <c r="D9" s="30"/>
      <c r="E9" s="30"/>
      <c r="F9" s="30"/>
      <c r="G9" s="30"/>
      <c r="H9" s="30"/>
      <c r="I9" s="30"/>
    </row>
    <row r="10" s="36" customFormat="true" ht="25.5" hidden="false" customHeight="true" outlineLevel="0" collapsed="false">
      <c r="A10" s="31" t="s">
        <v>7</v>
      </c>
      <c r="B10" s="32" t="s">
        <v>8</v>
      </c>
      <c r="C10" s="32" t="s">
        <v>9</v>
      </c>
      <c r="D10" s="32" t="s">
        <v>10</v>
      </c>
      <c r="E10" s="33" t="s">
        <v>12</v>
      </c>
      <c r="F10" s="34" t="s">
        <v>13</v>
      </c>
      <c r="G10" s="35" t="s">
        <v>14</v>
      </c>
      <c r="H10" s="35" t="s">
        <v>15</v>
      </c>
      <c r="I10" s="35" t="s">
        <v>16</v>
      </c>
    </row>
    <row r="11" s="36" customFormat="true" ht="16.5" hidden="false" customHeight="true" outlineLevel="0" collapsed="false">
      <c r="A11" s="37"/>
      <c r="B11" s="37"/>
      <c r="C11" s="37"/>
      <c r="D11" s="37"/>
      <c r="E11" s="37"/>
      <c r="F11" s="37"/>
      <c r="G11" s="38"/>
      <c r="H11" s="38"/>
      <c r="I11" s="39"/>
    </row>
    <row r="12" s="36" customFormat="true" ht="15" hidden="false" customHeight="false" outlineLevel="0" collapsed="false">
      <c r="A12" s="40" t="s">
        <v>17</v>
      </c>
      <c r="B12" s="40"/>
      <c r="C12" s="40"/>
      <c r="D12" s="41" t="s">
        <v>18</v>
      </c>
      <c r="E12" s="43"/>
      <c r="F12" s="44"/>
      <c r="G12" s="45"/>
      <c r="H12" s="45"/>
      <c r="I12" s="46"/>
    </row>
    <row r="13" s="36" customFormat="true" ht="24.75" hidden="false" customHeight="true" outlineLevel="0" collapsed="false">
      <c r="A13" s="47" t="s">
        <v>19</v>
      </c>
      <c r="B13" s="48" t="s">
        <v>20</v>
      </c>
      <c r="C13" s="49" t="s">
        <v>21</v>
      </c>
      <c r="D13" s="50" t="s">
        <v>22</v>
      </c>
      <c r="E13" s="51" t="s">
        <v>24</v>
      </c>
      <c r="F13" s="52" t="n">
        <v>6</v>
      </c>
      <c r="G13" s="53"/>
      <c r="H13" s="53" t="n">
        <f aca="false">G13*1.1</f>
        <v>0</v>
      </c>
      <c r="I13" s="54" t="n">
        <f aca="false">ROUND(F13*H13,2)</f>
        <v>0</v>
      </c>
    </row>
    <row r="14" s="36" customFormat="true" ht="17.25" hidden="false" customHeight="true" outlineLevel="0" collapsed="false">
      <c r="A14" s="47" t="s">
        <v>25</v>
      </c>
      <c r="B14" s="48" t="s">
        <v>26</v>
      </c>
      <c r="C14" s="56"/>
      <c r="D14" s="50" t="s">
        <v>27</v>
      </c>
      <c r="E14" s="51" t="s">
        <v>29</v>
      </c>
      <c r="F14" s="52" t="n">
        <v>8</v>
      </c>
      <c r="G14" s="52"/>
      <c r="H14" s="57"/>
      <c r="I14" s="54" t="n">
        <f aca="false">ROUND(F14*G14,2)</f>
        <v>0</v>
      </c>
    </row>
    <row r="15" s="36" customFormat="true" ht="21" hidden="false" customHeight="true" outlineLevel="0" collapsed="false">
      <c r="A15" s="47" t="s">
        <v>30</v>
      </c>
      <c r="B15" s="48" t="s">
        <v>20</v>
      </c>
      <c r="C15" s="58" t="s">
        <v>31</v>
      </c>
      <c r="D15" s="50" t="s">
        <v>32</v>
      </c>
      <c r="E15" s="51" t="s">
        <v>34</v>
      </c>
      <c r="F15" s="52" t="n">
        <v>5.6</v>
      </c>
      <c r="G15" s="52"/>
      <c r="H15" s="53" t="n">
        <f aca="false">G15*1.1</f>
        <v>0</v>
      </c>
      <c r="I15" s="54" t="n">
        <f aca="false">ROUND(F15*H15,2)</f>
        <v>0</v>
      </c>
    </row>
    <row r="16" s="36" customFormat="true" ht="19.5" hidden="false" customHeight="true" outlineLevel="0" collapsed="false">
      <c r="A16" s="47" t="s">
        <v>35</v>
      </c>
      <c r="B16" s="48" t="s">
        <v>20</v>
      </c>
      <c r="C16" s="58" t="s">
        <v>36</v>
      </c>
      <c r="D16" s="50" t="s">
        <v>37</v>
      </c>
      <c r="E16" s="51" t="s">
        <v>34</v>
      </c>
      <c r="F16" s="52" t="n">
        <v>40</v>
      </c>
      <c r="G16" s="52"/>
      <c r="H16" s="53" t="n">
        <f aca="false">G16*1.1</f>
        <v>0</v>
      </c>
      <c r="I16" s="54" t="n">
        <f aca="false">ROUND(F16*H16,2)</f>
        <v>0</v>
      </c>
    </row>
    <row r="17" s="36" customFormat="true" ht="23.25" hidden="false" customHeight="true" outlineLevel="0" collapsed="false">
      <c r="A17" s="47" t="s">
        <v>39</v>
      </c>
      <c r="B17" s="48" t="s">
        <v>20</v>
      </c>
      <c r="C17" s="58" t="s">
        <v>40</v>
      </c>
      <c r="D17" s="50" t="s">
        <v>41</v>
      </c>
      <c r="E17" s="51" t="s">
        <v>34</v>
      </c>
      <c r="F17" s="52" t="n">
        <v>5.6</v>
      </c>
      <c r="G17" s="52"/>
      <c r="H17" s="53" t="n">
        <f aca="false">G17*1.1</f>
        <v>0</v>
      </c>
      <c r="I17" s="54" t="n">
        <f aca="false">ROUND(F17*H17,2)</f>
        <v>0</v>
      </c>
    </row>
    <row r="18" s="36" customFormat="true" ht="15" hidden="false" customHeight="true" outlineLevel="0" collapsed="false">
      <c r="A18" s="47"/>
      <c r="B18" s="48"/>
      <c r="C18" s="56"/>
      <c r="D18" s="59" t="s">
        <v>42</v>
      </c>
      <c r="E18" s="60"/>
      <c r="F18" s="61"/>
      <c r="G18" s="61"/>
      <c r="H18" s="61"/>
      <c r="I18" s="62" t="n">
        <f aca="false">SUM(I13:I17)</f>
        <v>0</v>
      </c>
    </row>
    <row r="19" s="36" customFormat="true" ht="15" hidden="false" customHeight="false" outlineLevel="0" collapsed="false">
      <c r="A19" s="63" t="s">
        <v>43</v>
      </c>
      <c r="B19" s="64"/>
      <c r="C19" s="64"/>
      <c r="D19" s="41" t="s">
        <v>44</v>
      </c>
      <c r="E19" s="65"/>
      <c r="F19" s="66"/>
      <c r="G19" s="66"/>
      <c r="H19" s="66"/>
      <c r="I19" s="67"/>
    </row>
    <row r="20" s="36" customFormat="true" ht="24" hidden="false" customHeight="false" outlineLevel="0" collapsed="false">
      <c r="A20" s="47" t="s">
        <v>45</v>
      </c>
      <c r="B20" s="48" t="s">
        <v>20</v>
      </c>
      <c r="C20" s="58" t="s">
        <v>46</v>
      </c>
      <c r="D20" s="50" t="s">
        <v>47</v>
      </c>
      <c r="E20" s="51" t="s">
        <v>34</v>
      </c>
      <c r="F20" s="68" t="n">
        <v>12.9</v>
      </c>
      <c r="G20" s="68"/>
      <c r="H20" s="53" t="n">
        <f aca="false">G20*1.1</f>
        <v>0</v>
      </c>
      <c r="I20" s="54" t="n">
        <f aca="false">ROUND(F20*H20,2)</f>
        <v>0</v>
      </c>
    </row>
    <row r="21" s="36" customFormat="true" ht="15" hidden="false" customHeight="false" outlineLevel="0" collapsed="false">
      <c r="A21" s="47" t="s">
        <v>49</v>
      </c>
      <c r="B21" s="48" t="s">
        <v>20</v>
      </c>
      <c r="C21" s="69" t="s">
        <v>50</v>
      </c>
      <c r="D21" s="70" t="s">
        <v>51</v>
      </c>
      <c r="E21" s="72" t="s">
        <v>53</v>
      </c>
      <c r="F21" s="68" t="n">
        <v>60</v>
      </c>
      <c r="G21" s="68"/>
      <c r="H21" s="53" t="n">
        <f aca="false">G21*1.1</f>
        <v>0</v>
      </c>
      <c r="I21" s="54" t="n">
        <f aca="false">ROUND(F21*H21,2)</f>
        <v>0</v>
      </c>
    </row>
    <row r="22" s="36" customFormat="true" ht="15" hidden="false" customHeight="false" outlineLevel="0" collapsed="false">
      <c r="A22" s="47" t="s">
        <v>54</v>
      </c>
      <c r="B22" s="48" t="s">
        <v>20</v>
      </c>
      <c r="C22" s="58" t="s">
        <v>55</v>
      </c>
      <c r="D22" s="70" t="s">
        <v>56</v>
      </c>
      <c r="E22" s="72" t="s">
        <v>34</v>
      </c>
      <c r="F22" s="68" t="n">
        <v>2.88</v>
      </c>
      <c r="G22" s="68"/>
      <c r="H22" s="53" t="n">
        <f aca="false">G22*1.1</f>
        <v>0</v>
      </c>
      <c r="I22" s="54" t="n">
        <f aca="false">ROUND(F22*H22,2)</f>
        <v>0</v>
      </c>
    </row>
    <row r="23" s="36" customFormat="true" ht="15" hidden="false" customHeight="false" outlineLevel="0" collapsed="false">
      <c r="A23" s="47" t="s">
        <v>58</v>
      </c>
      <c r="B23" s="48" t="s">
        <v>20</v>
      </c>
      <c r="C23" s="73" t="s">
        <v>59</v>
      </c>
      <c r="D23" s="74" t="s">
        <v>60</v>
      </c>
      <c r="E23" s="72" t="s">
        <v>34</v>
      </c>
      <c r="F23" s="68" t="n">
        <v>2.88</v>
      </c>
      <c r="G23" s="68"/>
      <c r="H23" s="53" t="n">
        <f aca="false">G23*1.1</f>
        <v>0</v>
      </c>
      <c r="I23" s="54" t="n">
        <f aca="false">ROUND(F23*H23,2)</f>
        <v>0</v>
      </c>
    </row>
    <row r="24" s="36" customFormat="true" ht="15" hidden="false" customHeight="false" outlineLevel="0" collapsed="false">
      <c r="A24" s="47"/>
      <c r="B24" s="48"/>
      <c r="C24" s="75"/>
      <c r="D24" s="76" t="s">
        <v>61</v>
      </c>
      <c r="E24" s="72"/>
      <c r="F24" s="68"/>
      <c r="G24" s="68"/>
      <c r="H24" s="68"/>
      <c r="I24" s="54" t="n">
        <f aca="false">ROUND(F24*G24,2)</f>
        <v>0</v>
      </c>
    </row>
    <row r="25" s="36" customFormat="true" ht="15" hidden="false" customHeight="false" outlineLevel="0" collapsed="false">
      <c r="A25" s="47" t="s">
        <v>62</v>
      </c>
      <c r="B25" s="48" t="s">
        <v>20</v>
      </c>
      <c r="C25" s="58" t="s">
        <v>63</v>
      </c>
      <c r="D25" s="70" t="s">
        <v>64</v>
      </c>
      <c r="E25" s="72" t="s">
        <v>24</v>
      </c>
      <c r="F25" s="68" t="n">
        <v>180</v>
      </c>
      <c r="G25" s="68"/>
      <c r="H25" s="53" t="n">
        <f aca="false">G25*1.1</f>
        <v>0</v>
      </c>
      <c r="I25" s="54" t="n">
        <f aca="false">ROUND(F25*H25,2)</f>
        <v>0</v>
      </c>
    </row>
    <row r="26" s="36" customFormat="true" ht="15" hidden="false" customHeight="false" outlineLevel="0" collapsed="false">
      <c r="A26" s="47" t="s">
        <v>66</v>
      </c>
      <c r="B26" s="48" t="s">
        <v>20</v>
      </c>
      <c r="C26" s="73" t="s">
        <v>67</v>
      </c>
      <c r="D26" s="70" t="s">
        <v>68</v>
      </c>
      <c r="E26" s="72" t="s">
        <v>34</v>
      </c>
      <c r="F26" s="68" t="n">
        <v>6.72</v>
      </c>
      <c r="G26" s="68"/>
      <c r="H26" s="53" t="n">
        <f aca="false">G26*1.1</f>
        <v>0</v>
      </c>
      <c r="I26" s="54" t="n">
        <f aca="false">ROUND(F26*H26,2)</f>
        <v>0</v>
      </c>
    </row>
    <row r="27" s="36" customFormat="true" ht="15" hidden="false" customHeight="false" outlineLevel="0" collapsed="false">
      <c r="A27" s="47"/>
      <c r="B27" s="48"/>
      <c r="C27" s="75"/>
      <c r="D27" s="79" t="s">
        <v>70</v>
      </c>
      <c r="E27" s="72"/>
      <c r="F27" s="68"/>
      <c r="G27" s="68"/>
      <c r="H27" s="68"/>
      <c r="I27" s="54" t="n">
        <f aca="false">ROUND(F27*G27,2)</f>
        <v>0</v>
      </c>
    </row>
    <row r="28" s="36" customFormat="true" ht="15" hidden="false" customHeight="false" outlineLevel="0" collapsed="false">
      <c r="A28" s="47" t="s">
        <v>71</v>
      </c>
      <c r="B28" s="48" t="s">
        <v>20</v>
      </c>
      <c r="C28" s="58" t="s">
        <v>72</v>
      </c>
      <c r="D28" s="70" t="s">
        <v>73</v>
      </c>
      <c r="E28" s="72" t="s">
        <v>24</v>
      </c>
      <c r="F28" s="68" t="n">
        <v>180</v>
      </c>
      <c r="G28" s="68"/>
      <c r="H28" s="53" t="n">
        <f aca="false">G28*1.1</f>
        <v>0</v>
      </c>
      <c r="I28" s="54" t="n">
        <f aca="false">ROUND(F28*H28,2)</f>
        <v>0</v>
      </c>
    </row>
    <row r="29" s="36" customFormat="true" ht="15" hidden="false" customHeight="false" outlineLevel="0" collapsed="false">
      <c r="A29" s="47" t="s">
        <v>75</v>
      </c>
      <c r="B29" s="48" t="s">
        <v>20</v>
      </c>
      <c r="C29" s="58" t="s">
        <v>76</v>
      </c>
      <c r="D29" s="70" t="s">
        <v>77</v>
      </c>
      <c r="E29" s="72" t="s">
        <v>24</v>
      </c>
      <c r="F29" s="68" t="n">
        <v>180</v>
      </c>
      <c r="G29" s="68"/>
      <c r="H29" s="53" t="n">
        <f aca="false">G29*1.1</f>
        <v>0</v>
      </c>
      <c r="I29" s="54" t="n">
        <f aca="false">ROUND(F29*H29,2)</f>
        <v>0</v>
      </c>
    </row>
    <row r="30" s="36" customFormat="true" ht="24" hidden="false" customHeight="false" outlineLevel="0" collapsed="false">
      <c r="A30" s="47" t="s">
        <v>78</v>
      </c>
      <c r="B30" s="48" t="s">
        <v>20</v>
      </c>
      <c r="C30" s="69" t="s">
        <v>79</v>
      </c>
      <c r="D30" s="70" t="s">
        <v>80</v>
      </c>
      <c r="E30" s="72" t="s">
        <v>24</v>
      </c>
      <c r="F30" s="68" t="n">
        <v>45</v>
      </c>
      <c r="G30" s="68"/>
      <c r="H30" s="53" t="n">
        <f aca="false">G30*1.1</f>
        <v>0</v>
      </c>
      <c r="I30" s="54" t="n">
        <f aca="false">ROUND(F30*H30,2)</f>
        <v>0</v>
      </c>
    </row>
    <row r="31" s="36" customFormat="true" ht="15" hidden="false" customHeight="false" outlineLevel="0" collapsed="false">
      <c r="A31" s="47"/>
      <c r="B31" s="58"/>
      <c r="C31" s="75"/>
      <c r="D31" s="79" t="s">
        <v>82</v>
      </c>
      <c r="E31" s="72"/>
      <c r="F31" s="68"/>
      <c r="G31" s="68"/>
      <c r="H31" s="68"/>
      <c r="I31" s="54" t="n">
        <f aca="false">ROUND(F31*G31,2)</f>
        <v>0</v>
      </c>
    </row>
    <row r="32" s="36" customFormat="true" ht="15" hidden="false" customHeight="false" outlineLevel="0" collapsed="false">
      <c r="A32" s="47" t="s">
        <v>83</v>
      </c>
      <c r="B32" s="48" t="s">
        <v>20</v>
      </c>
      <c r="C32" s="58" t="s">
        <v>84</v>
      </c>
      <c r="D32" s="70" t="s">
        <v>85</v>
      </c>
      <c r="E32" s="72" t="s">
        <v>87</v>
      </c>
      <c r="F32" s="68" t="n">
        <v>136.5</v>
      </c>
      <c r="G32" s="68"/>
      <c r="H32" s="53" t="n">
        <f aca="false">G32*1.1</f>
        <v>0</v>
      </c>
      <c r="I32" s="54" t="n">
        <f aca="false">ROUND(F32*H32,2)</f>
        <v>0</v>
      </c>
    </row>
    <row r="33" s="36" customFormat="true" ht="36" hidden="false" customHeight="false" outlineLevel="0" collapsed="false">
      <c r="A33" s="47" t="s">
        <v>88</v>
      </c>
      <c r="B33" s="48" t="s">
        <v>89</v>
      </c>
      <c r="C33" s="58" t="n">
        <v>94213</v>
      </c>
      <c r="D33" s="70" t="s">
        <v>90</v>
      </c>
      <c r="E33" s="72" t="s">
        <v>24</v>
      </c>
      <c r="F33" s="68" t="n">
        <v>19.5</v>
      </c>
      <c r="G33" s="68"/>
      <c r="H33" s="53" t="n">
        <f aca="false">G33*1.1</f>
        <v>0</v>
      </c>
      <c r="I33" s="54" t="n">
        <f aca="false">ROUND(F33*H33,2)</f>
        <v>0</v>
      </c>
    </row>
    <row r="34" s="36" customFormat="true" ht="15" hidden="false" customHeight="false" outlineLevel="0" collapsed="false">
      <c r="A34" s="47" t="s">
        <v>92</v>
      </c>
      <c r="B34" s="48" t="s">
        <v>93</v>
      </c>
      <c r="C34" s="73" t="s">
        <v>94</v>
      </c>
      <c r="D34" s="81" t="s">
        <v>95</v>
      </c>
      <c r="E34" s="72" t="s">
        <v>53</v>
      </c>
      <c r="F34" s="68" t="n">
        <v>13</v>
      </c>
      <c r="G34" s="68"/>
      <c r="H34" s="53"/>
      <c r="I34" s="54" t="n">
        <f aca="false">ROUND(F34*G34,2)</f>
        <v>0</v>
      </c>
    </row>
    <row r="35" s="36" customFormat="true" ht="15" hidden="false" customHeight="false" outlineLevel="0" collapsed="false">
      <c r="A35" s="47" t="s">
        <v>97</v>
      </c>
      <c r="B35" s="48" t="s">
        <v>20</v>
      </c>
      <c r="C35" s="58" t="s">
        <v>98</v>
      </c>
      <c r="D35" s="70" t="s">
        <v>99</v>
      </c>
      <c r="E35" s="72" t="s">
        <v>53</v>
      </c>
      <c r="F35" s="68" t="n">
        <v>13</v>
      </c>
      <c r="G35" s="68"/>
      <c r="H35" s="53" t="n">
        <f aca="false">G35*1.1</f>
        <v>0</v>
      </c>
      <c r="I35" s="54" t="n">
        <f aca="false">ROUND(F35*H35,2)</f>
        <v>0</v>
      </c>
    </row>
    <row r="36" s="36" customFormat="true" ht="15" hidden="false" customHeight="false" outlineLevel="0" collapsed="false">
      <c r="A36" s="47" t="s">
        <v>101</v>
      </c>
      <c r="B36" s="48" t="s">
        <v>20</v>
      </c>
      <c r="C36" s="58" t="s">
        <v>98</v>
      </c>
      <c r="D36" s="70" t="s">
        <v>102</v>
      </c>
      <c r="E36" s="72" t="s">
        <v>53</v>
      </c>
      <c r="F36" s="68" t="n">
        <v>19</v>
      </c>
      <c r="G36" s="68"/>
      <c r="H36" s="53" t="n">
        <f aca="false">G36*1.1</f>
        <v>0</v>
      </c>
      <c r="I36" s="54" t="n">
        <f aca="false">ROUND(F36*H36,2)</f>
        <v>0</v>
      </c>
    </row>
    <row r="37" s="36" customFormat="true" ht="15" hidden="false" customHeight="false" outlineLevel="0" collapsed="false">
      <c r="A37" s="47" t="s">
        <v>104</v>
      </c>
      <c r="B37" s="48" t="s">
        <v>89</v>
      </c>
      <c r="C37" s="75" t="n">
        <v>83671</v>
      </c>
      <c r="D37" s="70" t="s">
        <v>105</v>
      </c>
      <c r="E37" s="72" t="s">
        <v>53</v>
      </c>
      <c r="F37" s="68" t="n">
        <v>12</v>
      </c>
      <c r="G37" s="68"/>
      <c r="H37" s="53" t="n">
        <f aca="false">G37*1.1</f>
        <v>0</v>
      </c>
      <c r="I37" s="54" t="n">
        <f aca="false">ROUND(F37*H37,2)</f>
        <v>0</v>
      </c>
    </row>
    <row r="38" s="36" customFormat="true" ht="15" hidden="false" customHeight="false" outlineLevel="0" collapsed="false">
      <c r="A38" s="47"/>
      <c r="B38" s="48"/>
      <c r="C38" s="75"/>
      <c r="D38" s="76" t="s">
        <v>107</v>
      </c>
      <c r="E38" s="72"/>
      <c r="F38" s="68"/>
      <c r="G38" s="68"/>
      <c r="H38" s="68"/>
      <c r="I38" s="54" t="n">
        <f aca="false">ROUND(F38*G38,2)</f>
        <v>0</v>
      </c>
    </row>
    <row r="39" s="36" customFormat="true" ht="15" hidden="false" customHeight="false" outlineLevel="0" collapsed="false">
      <c r="A39" s="47" t="s">
        <v>108</v>
      </c>
      <c r="B39" s="48" t="s">
        <v>20</v>
      </c>
      <c r="C39" s="58" t="s">
        <v>109</v>
      </c>
      <c r="D39" s="70" t="s">
        <v>110</v>
      </c>
      <c r="E39" s="72" t="s">
        <v>24</v>
      </c>
      <c r="F39" s="68" t="n">
        <v>9.5</v>
      </c>
      <c r="G39" s="68"/>
      <c r="H39" s="53" t="n">
        <f aca="false">G39*1.1</f>
        <v>0</v>
      </c>
      <c r="I39" s="54" t="n">
        <f aca="false">ROUND(F39*H39,2)</f>
        <v>0</v>
      </c>
    </row>
    <row r="40" s="36" customFormat="true" ht="15" hidden="false" customHeight="false" outlineLevel="0" collapsed="false">
      <c r="A40" s="47" t="s">
        <v>112</v>
      </c>
      <c r="B40" s="48" t="s">
        <v>20</v>
      </c>
      <c r="C40" s="58" t="s">
        <v>113</v>
      </c>
      <c r="D40" s="70" t="s">
        <v>114</v>
      </c>
      <c r="E40" s="72" t="s">
        <v>24</v>
      </c>
      <c r="F40" s="68" t="n">
        <v>3</v>
      </c>
      <c r="G40" s="68"/>
      <c r="H40" s="53" t="n">
        <f aca="false">G40*1.1</f>
        <v>0</v>
      </c>
      <c r="I40" s="54" t="n">
        <f aca="false">ROUND(F40*H40,2)</f>
        <v>0</v>
      </c>
    </row>
    <row r="41" s="36" customFormat="true" ht="15" hidden="false" customHeight="false" outlineLevel="0" collapsed="false">
      <c r="A41" s="47"/>
      <c r="B41" s="56"/>
      <c r="C41" s="56"/>
      <c r="D41" s="59" t="s">
        <v>116</v>
      </c>
      <c r="E41" s="60"/>
      <c r="F41" s="82"/>
      <c r="G41" s="82"/>
      <c r="H41" s="53" t="n">
        <f aca="false">G41*1.1</f>
        <v>0</v>
      </c>
      <c r="I41" s="54" t="n">
        <f aca="false">ROUND(F41*G41,2)</f>
        <v>0</v>
      </c>
    </row>
    <row r="42" s="36" customFormat="true" ht="15" hidden="false" customHeight="false" outlineLevel="0" collapsed="false">
      <c r="A42" s="47" t="s">
        <v>117</v>
      </c>
      <c r="B42" s="48" t="s">
        <v>20</v>
      </c>
      <c r="C42" s="58" t="s">
        <v>118</v>
      </c>
      <c r="D42" s="50" t="s">
        <v>119</v>
      </c>
      <c r="E42" s="51" t="s">
        <v>24</v>
      </c>
      <c r="F42" s="68" t="n">
        <v>12.5</v>
      </c>
      <c r="G42" s="68"/>
      <c r="H42" s="53" t="n">
        <f aca="false">G42*1.1</f>
        <v>0</v>
      </c>
      <c r="I42" s="54" t="n">
        <f aca="false">ROUND(F42*H42,2)</f>
        <v>0</v>
      </c>
    </row>
    <row r="43" s="36" customFormat="true" ht="15" hidden="false" customHeight="false" outlineLevel="0" collapsed="false">
      <c r="A43" s="47"/>
      <c r="B43" s="56"/>
      <c r="C43" s="56"/>
      <c r="D43" s="59" t="s">
        <v>121</v>
      </c>
      <c r="E43" s="51"/>
      <c r="F43" s="68"/>
      <c r="G43" s="68"/>
      <c r="H43" s="53" t="n">
        <f aca="false">G43*1.1</f>
        <v>0</v>
      </c>
      <c r="I43" s="54" t="n">
        <f aca="false">ROUND(F43*G43,2)</f>
        <v>0</v>
      </c>
    </row>
    <row r="44" s="36" customFormat="true" ht="15" hidden="false" customHeight="false" outlineLevel="0" collapsed="false">
      <c r="A44" s="47" t="s">
        <v>122</v>
      </c>
      <c r="B44" s="56" t="s">
        <v>20</v>
      </c>
      <c r="C44" s="58" t="s">
        <v>123</v>
      </c>
      <c r="D44" s="50" t="s">
        <v>124</v>
      </c>
      <c r="E44" s="72" t="s">
        <v>24</v>
      </c>
      <c r="F44" s="68" t="n">
        <v>19.5</v>
      </c>
      <c r="G44" s="68"/>
      <c r="H44" s="53" t="n">
        <f aca="false">G44*1.1</f>
        <v>0</v>
      </c>
      <c r="I44" s="54" t="n">
        <f aca="false">ROUND(F44*H44,2)</f>
        <v>0</v>
      </c>
    </row>
    <row r="45" s="36" customFormat="true" ht="15" hidden="false" customHeight="false" outlineLevel="0" collapsed="false">
      <c r="A45" s="47" t="s">
        <v>126</v>
      </c>
      <c r="B45" s="56" t="s">
        <v>20</v>
      </c>
      <c r="C45" s="58" t="s">
        <v>127</v>
      </c>
      <c r="D45" s="50" t="s">
        <v>128</v>
      </c>
      <c r="E45" s="51" t="s">
        <v>24</v>
      </c>
      <c r="F45" s="68" t="n">
        <v>25</v>
      </c>
      <c r="G45" s="68"/>
      <c r="H45" s="53" t="n">
        <f aca="false">G45*1.1</f>
        <v>0</v>
      </c>
      <c r="I45" s="54" t="n">
        <f aca="false">ROUND(F45*H45,2)</f>
        <v>0</v>
      </c>
    </row>
    <row r="46" s="36" customFormat="true" ht="15" hidden="false" customHeight="false" outlineLevel="0" collapsed="false">
      <c r="A46" s="47" t="s">
        <v>130</v>
      </c>
      <c r="B46" s="56" t="s">
        <v>20</v>
      </c>
      <c r="C46" s="58" t="s">
        <v>131</v>
      </c>
      <c r="D46" s="50" t="s">
        <v>132</v>
      </c>
      <c r="E46" s="72" t="s">
        <v>24</v>
      </c>
      <c r="F46" s="68" t="n">
        <v>135</v>
      </c>
      <c r="G46" s="68"/>
      <c r="H46" s="53" t="n">
        <f aca="false">G46*1.1</f>
        <v>0</v>
      </c>
      <c r="I46" s="54" t="n">
        <f aca="false">ROUND(F46*H46,2)</f>
        <v>0</v>
      </c>
    </row>
    <row r="47" s="36" customFormat="true" ht="15" hidden="false" customHeight="false" outlineLevel="0" collapsed="false">
      <c r="A47" s="47"/>
      <c r="B47" s="56"/>
      <c r="C47" s="58"/>
      <c r="D47" s="59" t="s">
        <v>134</v>
      </c>
      <c r="E47" s="72"/>
      <c r="F47" s="68"/>
      <c r="G47" s="68"/>
      <c r="H47" s="53" t="n">
        <f aca="false">G47*1.1</f>
        <v>0</v>
      </c>
      <c r="I47" s="54"/>
    </row>
    <row r="48" s="36" customFormat="true" ht="15" hidden="false" customHeight="false" outlineLevel="0" collapsed="false">
      <c r="A48" s="47" t="s">
        <v>135</v>
      </c>
      <c r="B48" s="83" t="s">
        <v>136</v>
      </c>
      <c r="C48" s="58" t="s">
        <v>137</v>
      </c>
      <c r="D48" s="50" t="s">
        <v>138</v>
      </c>
      <c r="E48" s="72" t="s">
        <v>140</v>
      </c>
      <c r="F48" s="68" t="n">
        <v>2</v>
      </c>
      <c r="G48" s="84"/>
      <c r="H48" s="53" t="n">
        <f aca="false">G48*1.1</f>
        <v>0</v>
      </c>
      <c r="I48" s="54" t="n">
        <f aca="false">ROUND(F48*H48,2)</f>
        <v>0</v>
      </c>
    </row>
    <row r="49" s="36" customFormat="true" ht="15" hidden="false" customHeight="false" outlineLevel="0" collapsed="false">
      <c r="A49" s="47"/>
      <c r="B49" s="56"/>
      <c r="C49" s="56"/>
      <c r="D49" s="59" t="s">
        <v>141</v>
      </c>
      <c r="E49" s="51"/>
      <c r="F49" s="68"/>
      <c r="G49" s="68"/>
      <c r="H49" s="54" t="n">
        <f aca="false">ROUND(F49*G49,2)</f>
        <v>0</v>
      </c>
      <c r="I49" s="85"/>
    </row>
    <row r="50" s="36" customFormat="true" ht="15" hidden="false" customHeight="false" outlineLevel="0" collapsed="false">
      <c r="A50" s="47" t="s">
        <v>142</v>
      </c>
      <c r="B50" s="56" t="s">
        <v>20</v>
      </c>
      <c r="C50" s="58" t="s">
        <v>131</v>
      </c>
      <c r="D50" s="50" t="s">
        <v>143</v>
      </c>
      <c r="E50" s="51" t="s">
        <v>24</v>
      </c>
      <c r="F50" s="68" t="n">
        <v>48</v>
      </c>
      <c r="G50" s="68"/>
      <c r="H50" s="53" t="n">
        <f aca="false">G50*1.1</f>
        <v>0</v>
      </c>
      <c r="I50" s="54" t="n">
        <f aca="false">ROUND(F50*H50,2)</f>
        <v>0</v>
      </c>
    </row>
    <row r="51" s="36" customFormat="true" ht="15" hidden="false" customHeight="false" outlineLevel="0" collapsed="false">
      <c r="A51" s="47"/>
      <c r="B51" s="56"/>
      <c r="C51" s="56"/>
      <c r="D51" s="59" t="s">
        <v>145</v>
      </c>
      <c r="E51" s="51"/>
      <c r="F51" s="68"/>
      <c r="G51" s="68"/>
      <c r="H51" s="54" t="n">
        <f aca="false">ROUND(F51*G51,2)</f>
        <v>0</v>
      </c>
      <c r="I51" s="85"/>
    </row>
    <row r="52" s="36" customFormat="true" ht="36" hidden="false" customHeight="false" outlineLevel="0" collapsed="false">
      <c r="A52" s="47" t="s">
        <v>146</v>
      </c>
      <c r="B52" s="48" t="s">
        <v>89</v>
      </c>
      <c r="C52" s="56" t="s">
        <v>147</v>
      </c>
      <c r="D52" s="50" t="s">
        <v>148</v>
      </c>
      <c r="E52" s="51" t="s">
        <v>29</v>
      </c>
      <c r="F52" s="68" t="n">
        <v>2</v>
      </c>
      <c r="G52" s="68"/>
      <c r="H52" s="53" t="n">
        <f aca="false">G52*1.1</f>
        <v>0</v>
      </c>
      <c r="I52" s="54" t="n">
        <f aca="false">ROUND(F52*H52,2)</f>
        <v>0</v>
      </c>
    </row>
    <row r="53" s="36" customFormat="true" ht="24" hidden="false" customHeight="false" outlineLevel="0" collapsed="false">
      <c r="A53" s="47" t="s">
        <v>150</v>
      </c>
      <c r="B53" s="56" t="s">
        <v>20</v>
      </c>
      <c r="C53" s="58" t="s">
        <v>151</v>
      </c>
      <c r="D53" s="50" t="s">
        <v>152</v>
      </c>
      <c r="E53" s="51" t="s">
        <v>140</v>
      </c>
      <c r="F53" s="68" t="n">
        <v>2</v>
      </c>
      <c r="G53" s="68"/>
      <c r="H53" s="53" t="n">
        <f aca="false">G53*1.1</f>
        <v>0</v>
      </c>
      <c r="I53" s="54" t="n">
        <f aca="false">ROUND(F53*H53,2)</f>
        <v>0</v>
      </c>
    </row>
    <row r="54" s="36" customFormat="true" ht="15" hidden="false" customHeight="false" outlineLevel="0" collapsed="false">
      <c r="A54" s="47" t="s">
        <v>153</v>
      </c>
      <c r="B54" s="56" t="s">
        <v>20</v>
      </c>
      <c r="C54" s="58" t="s">
        <v>154</v>
      </c>
      <c r="D54" s="86" t="s">
        <v>155</v>
      </c>
      <c r="E54" s="51" t="s">
        <v>140</v>
      </c>
      <c r="F54" s="68" t="n">
        <v>4</v>
      </c>
      <c r="G54" s="68"/>
      <c r="H54" s="53" t="n">
        <f aca="false">G54*1.1</f>
        <v>0</v>
      </c>
      <c r="I54" s="54" t="n">
        <f aca="false">ROUND(F54*H54,2)</f>
        <v>0</v>
      </c>
    </row>
    <row r="55" s="36" customFormat="true" ht="24" hidden="false" customHeight="false" outlineLevel="0" collapsed="false">
      <c r="A55" s="47" t="s">
        <v>157</v>
      </c>
      <c r="B55" s="48" t="s">
        <v>89</v>
      </c>
      <c r="C55" s="56" t="s">
        <v>158</v>
      </c>
      <c r="D55" s="50" t="s">
        <v>159</v>
      </c>
      <c r="E55" s="51" t="s">
        <v>140</v>
      </c>
      <c r="F55" s="68" t="n">
        <v>4</v>
      </c>
      <c r="G55" s="68"/>
      <c r="H55" s="53" t="n">
        <f aca="false">G55*1.1</f>
        <v>0</v>
      </c>
      <c r="I55" s="54" t="n">
        <f aca="false">ROUND(F55*H55,2)</f>
        <v>0</v>
      </c>
    </row>
    <row r="56" s="36" customFormat="true" ht="15" hidden="false" customHeight="false" outlineLevel="0" collapsed="false">
      <c r="A56" s="47"/>
      <c r="B56" s="56"/>
      <c r="C56" s="56"/>
      <c r="D56" s="59" t="s">
        <v>160</v>
      </c>
      <c r="E56" s="51"/>
      <c r="F56" s="68"/>
      <c r="G56" s="68"/>
      <c r="H56" s="82"/>
      <c r="I56" s="85"/>
    </row>
    <row r="57" s="36" customFormat="true" ht="15" hidden="false" customHeight="false" outlineLevel="0" collapsed="false">
      <c r="A57" s="47" t="s">
        <v>161</v>
      </c>
      <c r="B57" s="48" t="s">
        <v>20</v>
      </c>
      <c r="C57" s="58" t="s">
        <v>162</v>
      </c>
      <c r="D57" s="86" t="s">
        <v>163</v>
      </c>
      <c r="E57" s="51" t="s">
        <v>24</v>
      </c>
      <c r="F57" s="68" t="n">
        <v>31</v>
      </c>
      <c r="G57" s="68"/>
      <c r="H57" s="53" t="n">
        <f aca="false">G57*1.1</f>
        <v>0</v>
      </c>
      <c r="I57" s="54" t="n">
        <f aca="false">ROUND(F57*H57,2)</f>
        <v>0</v>
      </c>
    </row>
    <row r="58" s="36" customFormat="true" ht="15" hidden="false" customHeight="false" outlineLevel="0" collapsed="false">
      <c r="A58" s="47" t="s">
        <v>165</v>
      </c>
      <c r="B58" s="48" t="s">
        <v>20</v>
      </c>
      <c r="C58" s="58" t="s">
        <v>72</v>
      </c>
      <c r="D58" s="50" t="s">
        <v>166</v>
      </c>
      <c r="E58" s="51" t="s">
        <v>24</v>
      </c>
      <c r="F58" s="68" t="n">
        <v>62</v>
      </c>
      <c r="G58" s="68"/>
      <c r="H58" s="53" t="n">
        <f aca="false">G58*1.1</f>
        <v>0</v>
      </c>
      <c r="I58" s="54" t="n">
        <f aca="false">ROUND(F58*H58,2)</f>
        <v>0</v>
      </c>
    </row>
    <row r="59" s="36" customFormat="true" ht="15" hidden="false" customHeight="false" outlineLevel="0" collapsed="false">
      <c r="A59" s="47" t="s">
        <v>168</v>
      </c>
      <c r="B59" s="48" t="s">
        <v>20</v>
      </c>
      <c r="C59" s="58" t="s">
        <v>76</v>
      </c>
      <c r="D59" s="50" t="s">
        <v>169</v>
      </c>
      <c r="E59" s="51" t="s">
        <v>24</v>
      </c>
      <c r="F59" s="68" t="n">
        <v>62</v>
      </c>
      <c r="G59" s="68"/>
      <c r="H59" s="53" t="n">
        <f aca="false">G59*1.1</f>
        <v>0</v>
      </c>
      <c r="I59" s="54" t="n">
        <f aca="false">ROUND(F59*H59,2)</f>
        <v>0</v>
      </c>
    </row>
    <row r="60" s="36" customFormat="true" ht="15" hidden="false" customHeight="false" outlineLevel="0" collapsed="false">
      <c r="A60" s="47" t="s">
        <v>170</v>
      </c>
      <c r="B60" s="56" t="s">
        <v>20</v>
      </c>
      <c r="C60" s="58" t="s">
        <v>131</v>
      </c>
      <c r="D60" s="50" t="s">
        <v>171</v>
      </c>
      <c r="E60" s="51" t="s">
        <v>24</v>
      </c>
      <c r="F60" s="68" t="n">
        <v>31</v>
      </c>
      <c r="G60" s="68"/>
      <c r="H60" s="53" t="n">
        <f aca="false">G60*1.1</f>
        <v>0</v>
      </c>
      <c r="I60" s="54" t="n">
        <f aca="false">ROUND(F60*H60,2)</f>
        <v>0</v>
      </c>
    </row>
    <row r="61" s="36" customFormat="true" ht="15" hidden="false" customHeight="false" outlineLevel="0" collapsed="false">
      <c r="A61" s="47"/>
      <c r="B61" s="56"/>
      <c r="C61" s="58"/>
      <c r="D61" s="59" t="s">
        <v>172</v>
      </c>
      <c r="E61" s="51"/>
      <c r="F61" s="68"/>
      <c r="G61" s="68"/>
      <c r="H61" s="53"/>
      <c r="I61" s="54"/>
    </row>
    <row r="62" s="36" customFormat="true" ht="24" hidden="false" customHeight="false" outlineLevel="0" collapsed="false">
      <c r="A62" s="87" t="s">
        <v>173</v>
      </c>
      <c r="B62" s="48" t="s">
        <v>89</v>
      </c>
      <c r="C62" s="56" t="s">
        <v>174</v>
      </c>
      <c r="D62" s="50" t="s">
        <v>175</v>
      </c>
      <c r="E62" s="51" t="s">
        <v>24</v>
      </c>
      <c r="F62" s="68" t="n">
        <v>581</v>
      </c>
      <c r="G62" s="68"/>
      <c r="H62" s="53" t="n">
        <f aca="false">G62*1.1</f>
        <v>0</v>
      </c>
      <c r="I62" s="54" t="n">
        <f aca="false">ROUND(F62*H62,2)</f>
        <v>0</v>
      </c>
    </row>
    <row r="63" s="36" customFormat="true" ht="15" hidden="false" customHeight="false" outlineLevel="0" collapsed="false">
      <c r="A63" s="47" t="s">
        <v>177</v>
      </c>
      <c r="B63" s="48" t="s">
        <v>20</v>
      </c>
      <c r="C63" s="58" t="s">
        <v>36</v>
      </c>
      <c r="D63" s="50" t="s">
        <v>37</v>
      </c>
      <c r="E63" s="51" t="s">
        <v>34</v>
      </c>
      <c r="F63" s="68" t="n">
        <v>290.5</v>
      </c>
      <c r="G63" s="68"/>
      <c r="H63" s="53" t="n">
        <f aca="false">G63*1.1</f>
        <v>0</v>
      </c>
      <c r="I63" s="54" t="n">
        <f aca="false">ROUND(F63*H63,2)</f>
        <v>0</v>
      </c>
    </row>
    <row r="64" s="36" customFormat="true" ht="15" hidden="false" customHeight="false" outlineLevel="0" collapsed="false">
      <c r="A64" s="47"/>
      <c r="B64" s="56"/>
      <c r="C64" s="56"/>
      <c r="D64" s="59" t="s">
        <v>42</v>
      </c>
      <c r="E64" s="72"/>
      <c r="F64" s="68"/>
      <c r="G64" s="82"/>
      <c r="H64" s="82"/>
      <c r="I64" s="62" t="n">
        <f aca="false">SUM(I20:I63)</f>
        <v>0</v>
      </c>
    </row>
    <row r="65" s="36" customFormat="true" ht="15" hidden="false" customHeight="false" outlineLevel="0" collapsed="false">
      <c r="A65" s="63" t="s">
        <v>179</v>
      </c>
      <c r="B65" s="64"/>
      <c r="C65" s="64"/>
      <c r="D65" s="41" t="s">
        <v>180</v>
      </c>
      <c r="E65" s="65"/>
      <c r="F65" s="66"/>
      <c r="G65" s="66"/>
      <c r="H65" s="66"/>
      <c r="I65" s="67"/>
    </row>
    <row r="66" s="36" customFormat="true" ht="15" hidden="false" customHeight="false" outlineLevel="0" collapsed="false">
      <c r="A66" s="47"/>
      <c r="B66" s="56"/>
      <c r="C66" s="56"/>
      <c r="D66" s="59" t="s">
        <v>181</v>
      </c>
      <c r="E66" s="60"/>
      <c r="F66" s="82"/>
      <c r="G66" s="82"/>
      <c r="H66" s="82"/>
      <c r="I66" s="54" t="n">
        <f aca="false">ROUND(F66*G66,2)</f>
        <v>0</v>
      </c>
    </row>
    <row r="67" s="36" customFormat="true" ht="15" hidden="false" customHeight="false" outlineLevel="0" collapsed="false">
      <c r="A67" s="47"/>
      <c r="B67" s="56"/>
      <c r="C67" s="56"/>
      <c r="D67" s="59" t="s">
        <v>182</v>
      </c>
      <c r="E67" s="60"/>
      <c r="F67" s="82"/>
      <c r="G67" s="82"/>
      <c r="H67" s="82"/>
      <c r="I67" s="54" t="n">
        <f aca="false">ROUND(F67*G67,2)</f>
        <v>0</v>
      </c>
    </row>
    <row r="68" s="36" customFormat="true" ht="24" hidden="false" customHeight="false" outlineLevel="0" collapsed="false">
      <c r="A68" s="47" t="s">
        <v>183</v>
      </c>
      <c r="B68" s="56" t="s">
        <v>20</v>
      </c>
      <c r="C68" s="58" t="s">
        <v>184</v>
      </c>
      <c r="D68" s="50" t="s">
        <v>185</v>
      </c>
      <c r="E68" s="51" t="s">
        <v>24</v>
      </c>
      <c r="F68" s="68" t="n">
        <v>216</v>
      </c>
      <c r="G68" s="68"/>
      <c r="H68" s="53" t="n">
        <f aca="false">G68*1.1</f>
        <v>0</v>
      </c>
      <c r="I68" s="54" t="n">
        <f aca="false">ROUND(F68*H68,2)</f>
        <v>0</v>
      </c>
    </row>
    <row r="69" s="36" customFormat="true" ht="15" hidden="false" customHeight="false" outlineLevel="0" collapsed="false">
      <c r="A69" s="47" t="s">
        <v>187</v>
      </c>
      <c r="B69" s="48" t="s">
        <v>20</v>
      </c>
      <c r="C69" s="73" t="s">
        <v>67</v>
      </c>
      <c r="D69" s="50" t="s">
        <v>188</v>
      </c>
      <c r="E69" s="51" t="s">
        <v>34</v>
      </c>
      <c r="F69" s="68" t="n">
        <v>1.44</v>
      </c>
      <c r="G69" s="68"/>
      <c r="H69" s="53" t="n">
        <f aca="false">G69*1.1</f>
        <v>0</v>
      </c>
      <c r="I69" s="54" t="n">
        <f aca="false">ROUND(F69*H69,2)</f>
        <v>0</v>
      </c>
    </row>
    <row r="70" s="36" customFormat="true" ht="36" hidden="false" customHeight="false" outlineLevel="0" collapsed="false">
      <c r="A70" s="47" t="s">
        <v>190</v>
      </c>
      <c r="B70" s="56" t="s">
        <v>89</v>
      </c>
      <c r="C70" s="58" t="s">
        <v>191</v>
      </c>
      <c r="D70" s="50" t="s">
        <v>192</v>
      </c>
      <c r="E70" s="51" t="s">
        <v>24</v>
      </c>
      <c r="F70" s="68" t="n">
        <v>259</v>
      </c>
      <c r="G70" s="68"/>
      <c r="H70" s="53" t="n">
        <f aca="false">G70*1.1</f>
        <v>0</v>
      </c>
      <c r="I70" s="54" t="n">
        <f aca="false">ROUND(F70*H70,2)</f>
        <v>0</v>
      </c>
    </row>
    <row r="71" s="36" customFormat="true" ht="15" hidden="false" customHeight="false" outlineLevel="0" collapsed="false">
      <c r="A71" s="47"/>
      <c r="B71" s="56"/>
      <c r="C71" s="56"/>
      <c r="D71" s="59" t="s">
        <v>194</v>
      </c>
      <c r="E71" s="51"/>
      <c r="F71" s="68"/>
      <c r="G71" s="68"/>
      <c r="H71" s="53" t="n">
        <f aca="false">G71*1.1</f>
        <v>0</v>
      </c>
      <c r="I71" s="54" t="n">
        <f aca="false">ROUND(F71*G71,2)</f>
        <v>0</v>
      </c>
    </row>
    <row r="72" s="36" customFormat="true" ht="15" hidden="false" customHeight="false" outlineLevel="0" collapsed="false">
      <c r="A72" s="47" t="s">
        <v>195</v>
      </c>
      <c r="B72" s="48" t="s">
        <v>20</v>
      </c>
      <c r="C72" s="58" t="s">
        <v>63</v>
      </c>
      <c r="D72" s="70" t="s">
        <v>64</v>
      </c>
      <c r="E72" s="51" t="s">
        <v>24</v>
      </c>
      <c r="F72" s="68" t="n">
        <v>108</v>
      </c>
      <c r="G72" s="68"/>
      <c r="H72" s="53" t="n">
        <f aca="false">G72*1.1</f>
        <v>0</v>
      </c>
      <c r="I72" s="54" t="n">
        <f aca="false">ROUND(F72*H72,2)</f>
        <v>0</v>
      </c>
    </row>
    <row r="73" s="36" customFormat="true" ht="15" hidden="false" customHeight="false" outlineLevel="0" collapsed="false">
      <c r="A73" s="47" t="s">
        <v>197</v>
      </c>
      <c r="B73" s="48" t="s">
        <v>20</v>
      </c>
      <c r="C73" s="73" t="s">
        <v>67</v>
      </c>
      <c r="D73" s="50" t="s">
        <v>198</v>
      </c>
      <c r="E73" s="51" t="s">
        <v>34</v>
      </c>
      <c r="F73" s="68" t="n">
        <v>1.42</v>
      </c>
      <c r="G73" s="68"/>
      <c r="H73" s="53" t="n">
        <f aca="false">G73*1.1</f>
        <v>0</v>
      </c>
      <c r="I73" s="54" t="n">
        <f aca="false">ROUND(F73*H73,2)</f>
        <v>0</v>
      </c>
    </row>
    <row r="74" s="36" customFormat="true" ht="36" hidden="false" customHeight="false" outlineLevel="0" collapsed="false">
      <c r="A74" s="47" t="s">
        <v>200</v>
      </c>
      <c r="B74" s="56" t="s">
        <v>89</v>
      </c>
      <c r="C74" s="58" t="s">
        <v>201</v>
      </c>
      <c r="D74" s="50" t="s">
        <v>202</v>
      </c>
      <c r="E74" s="51" t="s">
        <v>24</v>
      </c>
      <c r="F74" s="68" t="n">
        <v>54</v>
      </c>
      <c r="G74" s="68"/>
      <c r="H74" s="53" t="n">
        <f aca="false">G74*1.1</f>
        <v>0</v>
      </c>
      <c r="I74" s="54" t="n">
        <f aca="false">ROUND(F74*H74,2)</f>
        <v>0</v>
      </c>
    </row>
    <row r="75" s="36" customFormat="true" ht="15" hidden="false" customHeight="false" outlineLevel="0" collapsed="false">
      <c r="A75" s="47"/>
      <c r="B75" s="56"/>
      <c r="C75" s="56"/>
      <c r="D75" s="59" t="s">
        <v>204</v>
      </c>
      <c r="E75" s="51"/>
      <c r="F75" s="68"/>
      <c r="G75" s="68"/>
      <c r="H75" s="53" t="n">
        <f aca="false">G75*1.1</f>
        <v>0</v>
      </c>
      <c r="I75" s="54" t="n">
        <f aca="false">ROUND(F75*G75,2)</f>
        <v>0</v>
      </c>
    </row>
    <row r="76" s="36" customFormat="true" ht="15" hidden="false" customHeight="false" outlineLevel="0" collapsed="false">
      <c r="A76" s="47" t="s">
        <v>205</v>
      </c>
      <c r="B76" s="48" t="s">
        <v>20</v>
      </c>
      <c r="C76" s="58" t="s">
        <v>84</v>
      </c>
      <c r="D76" s="70" t="s">
        <v>85</v>
      </c>
      <c r="E76" s="51" t="s">
        <v>24</v>
      </c>
      <c r="F76" s="68" t="n">
        <v>65</v>
      </c>
      <c r="G76" s="68"/>
      <c r="H76" s="53" t="n">
        <f aca="false">G76*1.1</f>
        <v>0</v>
      </c>
      <c r="I76" s="54" t="n">
        <f aca="false">ROUND(F76*H76,2)</f>
        <v>0</v>
      </c>
    </row>
    <row r="77" s="36" customFormat="true" ht="24" hidden="false" customHeight="false" outlineLevel="0" collapsed="false">
      <c r="A77" s="47" t="s">
        <v>207</v>
      </c>
      <c r="B77" s="56" t="s">
        <v>89</v>
      </c>
      <c r="C77" s="56" t="s">
        <v>208</v>
      </c>
      <c r="D77" s="50" t="s">
        <v>209</v>
      </c>
      <c r="E77" s="51" t="s">
        <v>24</v>
      </c>
      <c r="F77" s="68" t="n">
        <v>65</v>
      </c>
      <c r="G77" s="68"/>
      <c r="H77" s="53" t="n">
        <f aca="false">G77*1.1</f>
        <v>0</v>
      </c>
      <c r="I77" s="54" t="n">
        <f aca="false">ROUND(F77*H77,2)</f>
        <v>0</v>
      </c>
    </row>
    <row r="78" s="36" customFormat="true" ht="15" hidden="false" customHeight="false" outlineLevel="0" collapsed="false">
      <c r="A78" s="47"/>
      <c r="B78" s="56"/>
      <c r="C78" s="56"/>
      <c r="D78" s="59" t="s">
        <v>70</v>
      </c>
      <c r="E78" s="51"/>
      <c r="F78" s="68"/>
      <c r="G78" s="68"/>
      <c r="H78" s="53" t="n">
        <f aca="false">G78*1.1</f>
        <v>0</v>
      </c>
      <c r="I78" s="54" t="n">
        <f aca="false">ROUND(F78*G78,2)</f>
        <v>0</v>
      </c>
    </row>
    <row r="79" s="36" customFormat="true" ht="15" hidden="false" customHeight="false" outlineLevel="0" collapsed="false">
      <c r="A79" s="47" t="s">
        <v>210</v>
      </c>
      <c r="B79" s="48" t="s">
        <v>20</v>
      </c>
      <c r="C79" s="58" t="s">
        <v>72</v>
      </c>
      <c r="D79" s="50" t="s">
        <v>166</v>
      </c>
      <c r="E79" s="51" t="s">
        <v>24</v>
      </c>
      <c r="F79" s="68" t="n">
        <v>216</v>
      </c>
      <c r="G79" s="68"/>
      <c r="H79" s="53" t="n">
        <f aca="false">G79*1.1</f>
        <v>0</v>
      </c>
      <c r="I79" s="54" t="n">
        <f aca="false">ROUND(F79*H79,2)</f>
        <v>0</v>
      </c>
    </row>
    <row r="80" s="36" customFormat="true" ht="15" hidden="false" customHeight="false" outlineLevel="0" collapsed="false">
      <c r="A80" s="47" t="s">
        <v>212</v>
      </c>
      <c r="B80" s="48" t="s">
        <v>20</v>
      </c>
      <c r="C80" s="58" t="s">
        <v>76</v>
      </c>
      <c r="D80" s="50" t="s">
        <v>169</v>
      </c>
      <c r="E80" s="51" t="s">
        <v>24</v>
      </c>
      <c r="F80" s="68" t="n">
        <v>216</v>
      </c>
      <c r="G80" s="68"/>
      <c r="H80" s="53" t="n">
        <f aca="false">G80*1.1</f>
        <v>0</v>
      </c>
      <c r="I80" s="54" t="n">
        <f aca="false">ROUND(F80*H80,2)</f>
        <v>0</v>
      </c>
    </row>
    <row r="81" s="36" customFormat="true" ht="15" hidden="false" customHeight="false" outlineLevel="0" collapsed="false">
      <c r="A81" s="47" t="s">
        <v>213</v>
      </c>
      <c r="B81" s="48" t="s">
        <v>20</v>
      </c>
      <c r="C81" s="58" t="s">
        <v>72</v>
      </c>
      <c r="D81" s="50" t="s">
        <v>214</v>
      </c>
      <c r="E81" s="51" t="s">
        <v>24</v>
      </c>
      <c r="F81" s="68" t="n">
        <v>54</v>
      </c>
      <c r="G81" s="68"/>
      <c r="H81" s="53" t="n">
        <f aca="false">G81*1.1</f>
        <v>0</v>
      </c>
      <c r="I81" s="54" t="n">
        <f aca="false">ROUND(F81*H81,2)</f>
        <v>0</v>
      </c>
    </row>
    <row r="82" s="36" customFormat="true" ht="15" hidden="false" customHeight="false" outlineLevel="0" collapsed="false">
      <c r="A82" s="47" t="s">
        <v>215</v>
      </c>
      <c r="B82" s="48" t="s">
        <v>20</v>
      </c>
      <c r="C82" s="58" t="s">
        <v>76</v>
      </c>
      <c r="D82" s="50" t="s">
        <v>216</v>
      </c>
      <c r="E82" s="51" t="s">
        <v>24</v>
      </c>
      <c r="F82" s="68" t="n">
        <v>54</v>
      </c>
      <c r="G82" s="68"/>
      <c r="H82" s="53" t="n">
        <f aca="false">G82*1.1</f>
        <v>0</v>
      </c>
      <c r="I82" s="54" t="n">
        <f aca="false">ROUND(F82*H82,2)</f>
        <v>0</v>
      </c>
    </row>
    <row r="83" s="36" customFormat="true" ht="15" hidden="false" customHeight="false" outlineLevel="0" collapsed="false">
      <c r="A83" s="47"/>
      <c r="B83" s="56"/>
      <c r="C83" s="56"/>
      <c r="D83" s="59" t="s">
        <v>217</v>
      </c>
      <c r="E83" s="51"/>
      <c r="F83" s="68"/>
      <c r="G83" s="68"/>
      <c r="H83" s="53" t="n">
        <f aca="false">G83*1.1</f>
        <v>0</v>
      </c>
      <c r="I83" s="54" t="n">
        <f aca="false">ROUND(F83*G83,2)</f>
        <v>0</v>
      </c>
    </row>
    <row r="84" s="36" customFormat="true" ht="15" hidden="false" customHeight="false" outlineLevel="0" collapsed="false">
      <c r="A84" s="47" t="s">
        <v>218</v>
      </c>
      <c r="B84" s="48" t="s">
        <v>20</v>
      </c>
      <c r="C84" s="56" t="s">
        <v>219</v>
      </c>
      <c r="D84" s="50" t="s">
        <v>220</v>
      </c>
      <c r="E84" s="51" t="s">
        <v>24</v>
      </c>
      <c r="F84" s="68" t="n">
        <v>4.8</v>
      </c>
      <c r="G84" s="68"/>
      <c r="H84" s="53" t="n">
        <f aca="false">G84*1.1</f>
        <v>0</v>
      </c>
      <c r="I84" s="54" t="n">
        <f aca="false">ROUND(F84*H84,2)</f>
        <v>0</v>
      </c>
    </row>
    <row r="85" s="36" customFormat="true" ht="15" hidden="false" customHeight="false" outlineLevel="0" collapsed="false">
      <c r="A85" s="47" t="s">
        <v>222</v>
      </c>
      <c r="B85" s="48" t="s">
        <v>20</v>
      </c>
      <c r="C85" s="56" t="s">
        <v>223</v>
      </c>
      <c r="D85" s="50" t="s">
        <v>224</v>
      </c>
      <c r="E85" s="51" t="s">
        <v>24</v>
      </c>
      <c r="F85" s="68" t="n">
        <v>11.52</v>
      </c>
      <c r="G85" s="68"/>
      <c r="H85" s="53" t="n">
        <f aca="false">G85*1.1</f>
        <v>0</v>
      </c>
      <c r="I85" s="54" t="n">
        <f aca="false">ROUND(F85*H85,2)</f>
        <v>0</v>
      </c>
    </row>
    <row r="86" s="36" customFormat="true" ht="15" hidden="false" customHeight="false" outlineLevel="0" collapsed="false">
      <c r="A86" s="47" t="s">
        <v>226</v>
      </c>
      <c r="B86" s="48" t="s">
        <v>20</v>
      </c>
      <c r="C86" s="56" t="s">
        <v>223</v>
      </c>
      <c r="D86" s="50" t="s">
        <v>227</v>
      </c>
      <c r="E86" s="51" t="s">
        <v>24</v>
      </c>
      <c r="F86" s="68" t="n">
        <v>3.24</v>
      </c>
      <c r="G86" s="68"/>
      <c r="H86" s="53" t="n">
        <f aca="false">G86*1.1</f>
        <v>0</v>
      </c>
      <c r="I86" s="54" t="n">
        <f aca="false">ROUND(F86*H86,2)</f>
        <v>0</v>
      </c>
    </row>
    <row r="87" s="36" customFormat="true" ht="15" hidden="false" customHeight="false" outlineLevel="0" collapsed="false">
      <c r="A87" s="47" t="s">
        <v>229</v>
      </c>
      <c r="B87" s="48" t="s">
        <v>20</v>
      </c>
      <c r="C87" s="58" t="s">
        <v>230</v>
      </c>
      <c r="D87" s="50" t="s">
        <v>231</v>
      </c>
      <c r="E87" s="51" t="s">
        <v>140</v>
      </c>
      <c r="F87" s="68" t="n">
        <v>8</v>
      </c>
      <c r="G87" s="68"/>
      <c r="H87" s="53" t="n">
        <f aca="false">G87*1.1</f>
        <v>0</v>
      </c>
      <c r="I87" s="54" t="n">
        <f aca="false">ROUND(F87*H87,2)</f>
        <v>0</v>
      </c>
    </row>
    <row r="88" s="36" customFormat="true" ht="24" hidden="false" customHeight="false" outlineLevel="0" collapsed="false">
      <c r="A88" s="47" t="s">
        <v>233</v>
      </c>
      <c r="B88" s="48" t="s">
        <v>20</v>
      </c>
      <c r="C88" s="58" t="s">
        <v>234</v>
      </c>
      <c r="D88" s="50" t="s">
        <v>235</v>
      </c>
      <c r="E88" s="51" t="s">
        <v>140</v>
      </c>
      <c r="F88" s="68" t="n">
        <v>2</v>
      </c>
      <c r="G88" s="68"/>
      <c r="H88" s="53" t="n">
        <f aca="false">G88*1.1</f>
        <v>0</v>
      </c>
      <c r="I88" s="54" t="n">
        <f aca="false">ROUND(F88*H88,2)</f>
        <v>0</v>
      </c>
    </row>
    <row r="89" s="36" customFormat="true" ht="15" hidden="false" customHeight="false" outlineLevel="0" collapsed="false">
      <c r="A89" s="47"/>
      <c r="B89" s="56"/>
      <c r="C89" s="56"/>
      <c r="D89" s="59" t="s">
        <v>145</v>
      </c>
      <c r="E89" s="51"/>
      <c r="F89" s="68"/>
      <c r="G89" s="68"/>
      <c r="H89" s="53" t="n">
        <f aca="false">G89*1.1</f>
        <v>0</v>
      </c>
      <c r="I89" s="54" t="n">
        <f aca="false">ROUND(F89*G89,2)</f>
        <v>0</v>
      </c>
    </row>
    <row r="90" s="36" customFormat="true" ht="36" hidden="false" customHeight="false" outlineLevel="0" collapsed="false">
      <c r="A90" s="47" t="s">
        <v>236</v>
      </c>
      <c r="B90" s="48" t="s">
        <v>89</v>
      </c>
      <c r="C90" s="56" t="s">
        <v>147</v>
      </c>
      <c r="D90" s="50" t="s">
        <v>237</v>
      </c>
      <c r="E90" s="51" t="s">
        <v>239</v>
      </c>
      <c r="F90" s="68" t="n">
        <v>11</v>
      </c>
      <c r="G90" s="68"/>
      <c r="H90" s="53" t="n">
        <f aca="false">G90*1.1</f>
        <v>0</v>
      </c>
      <c r="I90" s="54" t="n">
        <f aca="false">ROUND(F90*H90,2)</f>
        <v>0</v>
      </c>
    </row>
    <row r="91" s="36" customFormat="true" ht="24" hidden="false" customHeight="false" outlineLevel="0" collapsed="false">
      <c r="A91" s="47" t="s">
        <v>240</v>
      </c>
      <c r="B91" s="48" t="s">
        <v>20</v>
      </c>
      <c r="C91" s="58" t="s">
        <v>241</v>
      </c>
      <c r="D91" s="50" t="s">
        <v>242</v>
      </c>
      <c r="E91" s="51" t="s">
        <v>239</v>
      </c>
      <c r="F91" s="68" t="n">
        <v>8</v>
      </c>
      <c r="G91" s="68"/>
      <c r="H91" s="53" t="n">
        <f aca="false">G91*1.1</f>
        <v>0</v>
      </c>
      <c r="I91" s="54" t="n">
        <f aca="false">ROUND(F91*H91,2)</f>
        <v>0</v>
      </c>
    </row>
    <row r="92" s="36" customFormat="true" ht="24" hidden="false" customHeight="false" outlineLevel="0" collapsed="false">
      <c r="A92" s="47" t="s">
        <v>244</v>
      </c>
      <c r="B92" s="48" t="s">
        <v>20</v>
      </c>
      <c r="C92" s="58" t="s">
        <v>241</v>
      </c>
      <c r="D92" s="50" t="s">
        <v>245</v>
      </c>
      <c r="E92" s="51" t="s">
        <v>140</v>
      </c>
      <c r="F92" s="68" t="n">
        <v>3</v>
      </c>
      <c r="G92" s="68"/>
      <c r="H92" s="53" t="n">
        <f aca="false">G92*1.1</f>
        <v>0</v>
      </c>
      <c r="I92" s="54" t="n">
        <f aca="false">ROUND(F92*H92,2)</f>
        <v>0</v>
      </c>
    </row>
    <row r="93" s="36" customFormat="true" ht="15" hidden="false" customHeight="false" outlineLevel="0" collapsed="false">
      <c r="A93" s="47"/>
      <c r="B93" s="56"/>
      <c r="C93" s="56"/>
      <c r="D93" s="59" t="s">
        <v>247</v>
      </c>
      <c r="E93" s="51"/>
      <c r="F93" s="68"/>
      <c r="G93" s="68"/>
      <c r="H93" s="53" t="n">
        <f aca="false">G93*1.1</f>
        <v>0</v>
      </c>
      <c r="I93" s="54" t="n">
        <f aca="false">ROUND(F93*G93,2)</f>
        <v>0</v>
      </c>
    </row>
    <row r="94" s="36" customFormat="true" ht="24" hidden="false" customHeight="false" outlineLevel="0" collapsed="false">
      <c r="A94" s="47" t="s">
        <v>248</v>
      </c>
      <c r="B94" s="48" t="s">
        <v>20</v>
      </c>
      <c r="C94" s="58" t="s">
        <v>249</v>
      </c>
      <c r="D94" s="50" t="s">
        <v>250</v>
      </c>
      <c r="E94" s="51" t="s">
        <v>53</v>
      </c>
      <c r="F94" s="68" t="n">
        <v>21</v>
      </c>
      <c r="G94" s="68"/>
      <c r="H94" s="53" t="n">
        <f aca="false">G94*1.1</f>
        <v>0</v>
      </c>
      <c r="I94" s="54" t="n">
        <f aca="false">ROUND(F94*H94,2)</f>
        <v>0</v>
      </c>
    </row>
    <row r="95" s="36" customFormat="true" ht="48" hidden="false" customHeight="false" outlineLevel="0" collapsed="false">
      <c r="A95" s="47" t="s">
        <v>252</v>
      </c>
      <c r="B95" s="48" t="s">
        <v>89</v>
      </c>
      <c r="C95" s="56" t="s">
        <v>253</v>
      </c>
      <c r="D95" s="50" t="s">
        <v>254</v>
      </c>
      <c r="E95" s="51" t="s">
        <v>239</v>
      </c>
      <c r="F95" s="68" t="n">
        <v>21</v>
      </c>
      <c r="G95" s="68"/>
      <c r="H95" s="53" t="n">
        <f aca="false">G95*1.1</f>
        <v>0</v>
      </c>
      <c r="I95" s="54" t="n">
        <f aca="false">ROUND(F95*H95,2)</f>
        <v>0</v>
      </c>
    </row>
    <row r="96" s="36" customFormat="true" ht="36" hidden="false" customHeight="false" outlineLevel="0" collapsed="false">
      <c r="A96" s="47" t="s">
        <v>256</v>
      </c>
      <c r="B96" s="48" t="s">
        <v>89</v>
      </c>
      <c r="C96" s="56" t="s">
        <v>257</v>
      </c>
      <c r="D96" s="50" t="s">
        <v>258</v>
      </c>
      <c r="E96" s="51" t="s">
        <v>140</v>
      </c>
      <c r="F96" s="68" t="n">
        <v>7</v>
      </c>
      <c r="G96" s="68"/>
      <c r="H96" s="53" t="n">
        <f aca="false">G96*1.1</f>
        <v>0</v>
      </c>
      <c r="I96" s="54" t="n">
        <f aca="false">ROUND(F96*H96,2)</f>
        <v>0</v>
      </c>
    </row>
    <row r="97" s="36" customFormat="true" ht="15" hidden="false" customHeight="false" outlineLevel="0" collapsed="false">
      <c r="A97" s="47" t="s">
        <v>260</v>
      </c>
      <c r="B97" s="48" t="s">
        <v>20</v>
      </c>
      <c r="C97" s="58" t="s">
        <v>261</v>
      </c>
      <c r="D97" s="50" t="s">
        <v>262</v>
      </c>
      <c r="E97" s="51" t="s">
        <v>140</v>
      </c>
      <c r="F97" s="68" t="n">
        <v>8</v>
      </c>
      <c r="G97" s="68"/>
      <c r="H97" s="53" t="n">
        <f aca="false">G97*1.1</f>
        <v>0</v>
      </c>
      <c r="I97" s="54" t="n">
        <f aca="false">ROUND(F97*H97,2)</f>
        <v>0</v>
      </c>
    </row>
    <row r="98" s="36" customFormat="true" ht="15" hidden="false" customHeight="false" outlineLevel="0" collapsed="false">
      <c r="A98" s="47"/>
      <c r="B98" s="56"/>
      <c r="C98" s="56"/>
      <c r="D98" s="59" t="s">
        <v>264</v>
      </c>
      <c r="E98" s="51"/>
      <c r="F98" s="68"/>
      <c r="G98" s="68"/>
      <c r="H98" s="53" t="n">
        <f aca="false">G98*1.1</f>
        <v>0</v>
      </c>
      <c r="I98" s="54" t="n">
        <f aca="false">ROUND(F98*G98,2)</f>
        <v>0</v>
      </c>
    </row>
    <row r="99" s="36" customFormat="true" ht="15" hidden="false" customHeight="false" outlineLevel="0" collapsed="false">
      <c r="A99" s="47" t="s">
        <v>265</v>
      </c>
      <c r="B99" s="48" t="s">
        <v>20</v>
      </c>
      <c r="C99" s="58" t="s">
        <v>266</v>
      </c>
      <c r="D99" s="50" t="s">
        <v>267</v>
      </c>
      <c r="E99" s="51" t="s">
        <v>24</v>
      </c>
      <c r="F99" s="68" t="n">
        <v>48</v>
      </c>
      <c r="G99" s="68"/>
      <c r="H99" s="53" t="n">
        <f aca="false">G99*1.1</f>
        <v>0</v>
      </c>
      <c r="I99" s="54" t="n">
        <f aca="false">ROUND(F99*H99,2)</f>
        <v>0</v>
      </c>
    </row>
    <row r="100" s="36" customFormat="true" ht="15" hidden="false" customHeight="false" outlineLevel="0" collapsed="false">
      <c r="A100" s="47"/>
      <c r="B100" s="56"/>
      <c r="C100" s="56"/>
      <c r="D100" s="59" t="s">
        <v>269</v>
      </c>
      <c r="E100" s="51"/>
      <c r="F100" s="68"/>
      <c r="G100" s="68"/>
      <c r="H100" s="53" t="n">
        <f aca="false">G100*1.1</f>
        <v>0</v>
      </c>
      <c r="I100" s="54" t="n">
        <f aca="false">ROUND(F100*G100,2)</f>
        <v>0</v>
      </c>
    </row>
    <row r="101" s="36" customFormat="true" ht="48" hidden="false" customHeight="false" outlineLevel="0" collapsed="false">
      <c r="A101" s="47" t="s">
        <v>270</v>
      </c>
      <c r="B101" s="56" t="s">
        <v>89</v>
      </c>
      <c r="C101" s="56" t="s">
        <v>271</v>
      </c>
      <c r="D101" s="50" t="s">
        <v>272</v>
      </c>
      <c r="E101" s="51" t="s">
        <v>24</v>
      </c>
      <c r="F101" s="68" t="n">
        <v>54</v>
      </c>
      <c r="G101" s="68"/>
      <c r="H101" s="53" t="n">
        <f aca="false">G101*1.1</f>
        <v>0</v>
      </c>
      <c r="I101" s="54" t="n">
        <f aca="false">ROUND(F101*H101,2)</f>
        <v>0</v>
      </c>
    </row>
    <row r="102" s="36" customFormat="true" ht="24" hidden="false" customHeight="false" outlineLevel="0" collapsed="false">
      <c r="A102" s="47" t="s">
        <v>273</v>
      </c>
      <c r="B102" s="48" t="s">
        <v>20</v>
      </c>
      <c r="C102" s="58" t="s">
        <v>274</v>
      </c>
      <c r="D102" s="50" t="s">
        <v>275</v>
      </c>
      <c r="E102" s="51" t="s">
        <v>24</v>
      </c>
      <c r="F102" s="68" t="n">
        <v>54</v>
      </c>
      <c r="G102" s="68"/>
      <c r="H102" s="53" t="n">
        <f aca="false">G102*1.1</f>
        <v>0</v>
      </c>
      <c r="I102" s="54" t="n">
        <f aca="false">ROUND(F102*H102,2)</f>
        <v>0</v>
      </c>
    </row>
    <row r="103" s="36" customFormat="true" ht="15" hidden="false" customHeight="false" outlineLevel="0" collapsed="false">
      <c r="A103" s="47"/>
      <c r="B103" s="56"/>
      <c r="C103" s="56"/>
      <c r="D103" s="59" t="s">
        <v>121</v>
      </c>
      <c r="E103" s="51"/>
      <c r="F103" s="68"/>
      <c r="G103" s="68"/>
      <c r="H103" s="53" t="n">
        <f aca="false">G103*1.1</f>
        <v>0</v>
      </c>
      <c r="I103" s="54" t="n">
        <f aca="false">ROUND(F103*G103,2)</f>
        <v>0</v>
      </c>
    </row>
    <row r="104" s="36" customFormat="true" ht="15" hidden="false" customHeight="false" outlineLevel="0" collapsed="false">
      <c r="A104" s="47" t="s">
        <v>276</v>
      </c>
      <c r="B104" s="56" t="s">
        <v>20</v>
      </c>
      <c r="C104" s="58" t="s">
        <v>131</v>
      </c>
      <c r="D104" s="50" t="s">
        <v>132</v>
      </c>
      <c r="E104" s="51" t="s">
        <v>24</v>
      </c>
      <c r="F104" s="68" t="n">
        <v>216</v>
      </c>
      <c r="G104" s="68"/>
      <c r="H104" s="53" t="n">
        <f aca="false">G104*1.1</f>
        <v>0</v>
      </c>
      <c r="I104" s="54" t="n">
        <f aca="false">ROUND(F104*H104,2)</f>
        <v>0</v>
      </c>
    </row>
    <row r="105" s="36" customFormat="true" ht="15" hidden="false" customHeight="false" outlineLevel="0" collapsed="false">
      <c r="A105" s="47" t="s">
        <v>277</v>
      </c>
      <c r="B105" s="56" t="s">
        <v>20</v>
      </c>
      <c r="C105" s="58" t="s">
        <v>127</v>
      </c>
      <c r="D105" s="50" t="s">
        <v>128</v>
      </c>
      <c r="E105" s="51" t="s">
        <v>24</v>
      </c>
      <c r="F105" s="68" t="n">
        <v>29.52</v>
      </c>
      <c r="G105" s="68"/>
      <c r="H105" s="53" t="n">
        <f aca="false">G105*1.1</f>
        <v>0</v>
      </c>
      <c r="I105" s="54" t="n">
        <f aca="false">ROUND(F105*H105,2)</f>
        <v>0</v>
      </c>
    </row>
    <row r="106" s="36" customFormat="true" ht="15" hidden="false" customHeight="false" outlineLevel="0" collapsed="false">
      <c r="A106" s="47"/>
      <c r="B106" s="56"/>
      <c r="C106" s="56"/>
      <c r="D106" s="59" t="s">
        <v>134</v>
      </c>
      <c r="E106" s="51"/>
      <c r="F106" s="68"/>
      <c r="G106" s="68"/>
      <c r="H106" s="53" t="n">
        <f aca="false">G106*1.1</f>
        <v>0</v>
      </c>
      <c r="I106" s="54" t="n">
        <f aca="false">ROUND(F106*G106,2)</f>
        <v>0</v>
      </c>
    </row>
    <row r="107" s="36" customFormat="true" ht="24" hidden="false" customHeight="false" outlineLevel="0" collapsed="false">
      <c r="A107" s="47" t="s">
        <v>279</v>
      </c>
      <c r="B107" s="56" t="s">
        <v>20</v>
      </c>
      <c r="C107" s="58" t="s">
        <v>280</v>
      </c>
      <c r="D107" s="50" t="s">
        <v>281</v>
      </c>
      <c r="E107" s="51" t="s">
        <v>140</v>
      </c>
      <c r="F107" s="68" t="n">
        <v>6</v>
      </c>
      <c r="G107" s="68"/>
      <c r="H107" s="53" t="n">
        <f aca="false">G107*1.1</f>
        <v>0</v>
      </c>
      <c r="I107" s="54" t="n">
        <f aca="false">ROUND(F107*H107,2)</f>
        <v>0</v>
      </c>
    </row>
    <row r="108" s="36" customFormat="true" ht="15" hidden="false" customHeight="false" outlineLevel="0" collapsed="false">
      <c r="A108" s="47"/>
      <c r="B108" s="56"/>
      <c r="C108" s="56"/>
      <c r="D108" s="59" t="s">
        <v>283</v>
      </c>
      <c r="E108" s="51"/>
      <c r="F108" s="68"/>
      <c r="G108" s="68"/>
      <c r="H108" s="53" t="n">
        <f aca="false">G108*1.1</f>
        <v>0</v>
      </c>
      <c r="I108" s="54" t="n">
        <f aca="false">ROUND(F108*G108,2)</f>
        <v>0</v>
      </c>
    </row>
    <row r="109" s="36" customFormat="true" ht="15" hidden="false" customHeight="false" outlineLevel="0" collapsed="false">
      <c r="A109" s="47" t="s">
        <v>284</v>
      </c>
      <c r="B109" s="56" t="s">
        <v>20</v>
      </c>
      <c r="C109" s="58" t="s">
        <v>285</v>
      </c>
      <c r="D109" s="50" t="s">
        <v>286</v>
      </c>
      <c r="E109" s="51" t="s">
        <v>140</v>
      </c>
      <c r="F109" s="68" t="n">
        <v>8</v>
      </c>
      <c r="G109" s="68"/>
      <c r="H109" s="53" t="n">
        <f aca="false">G109*1.1</f>
        <v>0</v>
      </c>
      <c r="I109" s="54" t="n">
        <f aca="false">ROUND(F109*H109,2)</f>
        <v>0</v>
      </c>
    </row>
    <row r="110" s="36" customFormat="true" ht="15" hidden="false" customHeight="false" outlineLevel="0" collapsed="false">
      <c r="A110" s="47" t="s">
        <v>287</v>
      </c>
      <c r="B110" s="56" t="s">
        <v>20</v>
      </c>
      <c r="C110" s="49" t="s">
        <v>288</v>
      </c>
      <c r="D110" s="74" t="s">
        <v>289</v>
      </c>
      <c r="E110" s="51" t="s">
        <v>140</v>
      </c>
      <c r="F110" s="68" t="n">
        <v>3</v>
      </c>
      <c r="G110" s="68"/>
      <c r="H110" s="53" t="n">
        <f aca="false">G110*1.1</f>
        <v>0</v>
      </c>
      <c r="I110" s="54" t="n">
        <f aca="false">ROUND(F110*H110,2)</f>
        <v>0</v>
      </c>
    </row>
    <row r="111" s="36" customFormat="true" ht="15" hidden="false" customHeight="false" outlineLevel="0" collapsed="false">
      <c r="A111" s="47" t="s">
        <v>290</v>
      </c>
      <c r="B111" s="56" t="s">
        <v>20</v>
      </c>
      <c r="C111" s="58" t="s">
        <v>291</v>
      </c>
      <c r="D111" s="74" t="s">
        <v>292</v>
      </c>
      <c r="E111" s="51" t="s">
        <v>140</v>
      </c>
      <c r="F111" s="68" t="n">
        <v>6</v>
      </c>
      <c r="G111" s="68"/>
      <c r="H111" s="53" t="n">
        <f aca="false">G111*1.1</f>
        <v>0</v>
      </c>
      <c r="I111" s="54" t="n">
        <f aca="false">ROUND(F111*H111,2)</f>
        <v>0</v>
      </c>
    </row>
    <row r="112" s="36" customFormat="true" ht="15" hidden="false" customHeight="false" outlineLevel="0" collapsed="false">
      <c r="A112" s="47" t="s">
        <v>293</v>
      </c>
      <c r="B112" s="56" t="s">
        <v>20</v>
      </c>
      <c r="C112" s="58" t="s">
        <v>291</v>
      </c>
      <c r="D112" s="50" t="s">
        <v>294</v>
      </c>
      <c r="E112" s="51" t="s">
        <v>140</v>
      </c>
      <c r="F112" s="68" t="n">
        <v>2</v>
      </c>
      <c r="G112" s="68"/>
      <c r="H112" s="53" t="n">
        <f aca="false">G112*1.1</f>
        <v>0</v>
      </c>
      <c r="I112" s="54" t="n">
        <f aca="false">ROUND(F112*H112,2)</f>
        <v>0</v>
      </c>
    </row>
    <row r="113" s="36" customFormat="true" ht="15" hidden="false" customHeight="false" outlineLevel="0" collapsed="false">
      <c r="A113" s="47" t="s">
        <v>295</v>
      </c>
      <c r="B113" s="56" t="s">
        <v>20</v>
      </c>
      <c r="C113" s="88" t="s">
        <v>296</v>
      </c>
      <c r="D113" s="50" t="s">
        <v>297</v>
      </c>
      <c r="E113" s="51" t="s">
        <v>140</v>
      </c>
      <c r="F113" s="68" t="n">
        <v>8</v>
      </c>
      <c r="G113" s="68"/>
      <c r="H113" s="53" t="n">
        <f aca="false">G113*1.1</f>
        <v>0</v>
      </c>
      <c r="I113" s="54" t="n">
        <f aca="false">ROUND(F113*H113,2)</f>
        <v>0</v>
      </c>
    </row>
    <row r="114" s="36" customFormat="true" ht="15" hidden="false" customHeight="false" outlineLevel="0" collapsed="false">
      <c r="A114" s="47"/>
      <c r="B114" s="56"/>
      <c r="C114" s="56"/>
      <c r="D114" s="59" t="s">
        <v>42</v>
      </c>
      <c r="E114" s="51"/>
      <c r="F114" s="68"/>
      <c r="G114" s="68"/>
      <c r="H114" s="53" t="n">
        <f aca="false">G114*1.1</f>
        <v>0</v>
      </c>
      <c r="I114" s="62" t="n">
        <f aca="false">SUM(I66:I113)</f>
        <v>0</v>
      </c>
    </row>
    <row r="115" s="36" customFormat="true" ht="15" hidden="false" customHeight="false" outlineLevel="0" collapsed="false">
      <c r="A115" s="63" t="s">
        <v>298</v>
      </c>
      <c r="B115" s="64"/>
      <c r="C115" s="64"/>
      <c r="D115" s="41" t="s">
        <v>299</v>
      </c>
      <c r="E115" s="65"/>
      <c r="F115" s="66"/>
      <c r="G115" s="66"/>
      <c r="H115" s="53" t="n">
        <f aca="false">G115*1.1</f>
        <v>0</v>
      </c>
      <c r="I115" s="67"/>
    </row>
    <row r="116" s="36" customFormat="true" ht="15" hidden="false" customHeight="false" outlineLevel="0" collapsed="false">
      <c r="A116" s="87"/>
      <c r="B116" s="89"/>
      <c r="C116" s="89"/>
      <c r="D116" s="90" t="s">
        <v>300</v>
      </c>
      <c r="E116" s="60"/>
      <c r="F116" s="61"/>
      <c r="G116" s="61"/>
      <c r="H116" s="53" t="n">
        <f aca="false">G116*1.1</f>
        <v>0</v>
      </c>
      <c r="I116" s="85"/>
    </row>
    <row r="117" s="36" customFormat="true" ht="15" hidden="false" customHeight="false" outlineLevel="0" collapsed="false">
      <c r="A117" s="47" t="s">
        <v>301</v>
      </c>
      <c r="B117" s="56" t="s">
        <v>20</v>
      </c>
      <c r="C117" s="58" t="s">
        <v>302</v>
      </c>
      <c r="D117" s="50" t="s">
        <v>303</v>
      </c>
      <c r="E117" s="51" t="s">
        <v>305</v>
      </c>
      <c r="F117" s="68" t="n">
        <v>26</v>
      </c>
      <c r="G117" s="68"/>
      <c r="H117" s="53" t="n">
        <f aca="false">G117*1.1</f>
        <v>0</v>
      </c>
      <c r="I117" s="54" t="n">
        <f aca="false">ROUND(F117*H117,2)</f>
        <v>0</v>
      </c>
    </row>
    <row r="118" s="36" customFormat="true" ht="15" hidden="false" customHeight="false" outlineLevel="0" collapsed="false">
      <c r="A118" s="47" t="s">
        <v>306</v>
      </c>
      <c r="B118" s="56" t="s">
        <v>20</v>
      </c>
      <c r="C118" s="58" t="s">
        <v>302</v>
      </c>
      <c r="D118" s="50" t="s">
        <v>307</v>
      </c>
      <c r="E118" s="51" t="s">
        <v>140</v>
      </c>
      <c r="F118" s="68" t="n">
        <v>13</v>
      </c>
      <c r="G118" s="68"/>
      <c r="H118" s="53" t="n">
        <f aca="false">G118*1.1</f>
        <v>0</v>
      </c>
      <c r="I118" s="54" t="n">
        <f aca="false">ROUND(F118*H118,2)</f>
        <v>0</v>
      </c>
    </row>
    <row r="119" s="36" customFormat="true" ht="24" hidden="false" customHeight="false" outlineLevel="0" collapsed="false">
      <c r="A119" s="47" t="s">
        <v>309</v>
      </c>
      <c r="B119" s="56" t="s">
        <v>20</v>
      </c>
      <c r="C119" s="58" t="s">
        <v>46</v>
      </c>
      <c r="D119" s="50" t="s">
        <v>310</v>
      </c>
      <c r="E119" s="51" t="s">
        <v>34</v>
      </c>
      <c r="F119" s="68" t="n">
        <v>0.9</v>
      </c>
      <c r="G119" s="68"/>
      <c r="H119" s="53" t="n">
        <f aca="false">G119*1.1</f>
        <v>0</v>
      </c>
      <c r="I119" s="54" t="n">
        <f aca="false">ROUND(F119*H119,2)</f>
        <v>0</v>
      </c>
    </row>
    <row r="120" s="36" customFormat="true" ht="15" hidden="false" customHeight="false" outlineLevel="0" collapsed="false">
      <c r="A120" s="47" t="s">
        <v>312</v>
      </c>
      <c r="B120" s="56" t="s">
        <v>20</v>
      </c>
      <c r="C120" s="69" t="s">
        <v>313</v>
      </c>
      <c r="D120" s="50" t="s">
        <v>314</v>
      </c>
      <c r="E120" s="51" t="s">
        <v>305</v>
      </c>
      <c r="F120" s="68" t="n">
        <v>26</v>
      </c>
      <c r="G120" s="68"/>
      <c r="H120" s="53" t="n">
        <f aca="false">G120*1.1</f>
        <v>0</v>
      </c>
      <c r="I120" s="54" t="n">
        <f aca="false">ROUND(F120*H120,2)</f>
        <v>0</v>
      </c>
    </row>
    <row r="121" s="36" customFormat="true" ht="15" hidden="false" customHeight="false" outlineLevel="0" collapsed="false">
      <c r="A121" s="47" t="s">
        <v>315</v>
      </c>
      <c r="B121" s="56" t="s">
        <v>20</v>
      </c>
      <c r="C121" s="58" t="s">
        <v>316</v>
      </c>
      <c r="D121" s="74" t="s">
        <v>317</v>
      </c>
      <c r="E121" s="51" t="s">
        <v>24</v>
      </c>
      <c r="F121" s="68" t="n">
        <v>104</v>
      </c>
      <c r="G121" s="68"/>
      <c r="H121" s="53" t="n">
        <f aca="false">G121*1.1</f>
        <v>0</v>
      </c>
      <c r="I121" s="54" t="n">
        <f aca="false">ROUND(F121*H121,2)</f>
        <v>0</v>
      </c>
    </row>
    <row r="122" s="36" customFormat="true" ht="15" hidden="false" customHeight="false" outlineLevel="0" collapsed="false">
      <c r="A122" s="47" t="s">
        <v>319</v>
      </c>
      <c r="B122" s="56" t="s">
        <v>20</v>
      </c>
      <c r="C122" s="69" t="s">
        <v>313</v>
      </c>
      <c r="D122" s="50" t="s">
        <v>320</v>
      </c>
      <c r="E122" s="51" t="s">
        <v>140</v>
      </c>
      <c r="F122" s="68" t="n">
        <v>8</v>
      </c>
      <c r="G122" s="68"/>
      <c r="H122" s="53" t="n">
        <f aca="false">G122*1.1</f>
        <v>0</v>
      </c>
      <c r="I122" s="54" t="n">
        <f aca="false">ROUND(F122*H122,2)</f>
        <v>0</v>
      </c>
    </row>
    <row r="123" s="36" customFormat="true" ht="15" hidden="false" customHeight="false" outlineLevel="0" collapsed="false">
      <c r="A123" s="47" t="s">
        <v>321</v>
      </c>
      <c r="B123" s="56" t="s">
        <v>20</v>
      </c>
      <c r="C123" s="58" t="s">
        <v>316</v>
      </c>
      <c r="D123" s="70" t="s">
        <v>322</v>
      </c>
      <c r="E123" s="51" t="s">
        <v>24</v>
      </c>
      <c r="F123" s="68" t="n">
        <v>29.6</v>
      </c>
      <c r="G123" s="68"/>
      <c r="H123" s="53" t="n">
        <f aca="false">G123*1.1</f>
        <v>0</v>
      </c>
      <c r="I123" s="54" t="n">
        <f aca="false">ROUND(F123*H123,2)</f>
        <v>0</v>
      </c>
    </row>
    <row r="124" s="36" customFormat="true" ht="15" hidden="false" customHeight="false" outlineLevel="0" collapsed="false">
      <c r="A124" s="47"/>
      <c r="B124" s="56"/>
      <c r="C124" s="56"/>
      <c r="D124" s="59" t="s">
        <v>217</v>
      </c>
      <c r="E124" s="51"/>
      <c r="F124" s="68"/>
      <c r="G124" s="68"/>
      <c r="H124" s="53" t="n">
        <f aca="false">G124*1.1</f>
        <v>0</v>
      </c>
      <c r="I124" s="54" t="n">
        <f aca="false">ROUND(F124*G124,2)</f>
        <v>0</v>
      </c>
    </row>
    <row r="125" s="36" customFormat="true" ht="15" hidden="false" customHeight="false" outlineLevel="0" collapsed="false">
      <c r="A125" s="47" t="s">
        <v>324</v>
      </c>
      <c r="B125" s="56" t="s">
        <v>20</v>
      </c>
      <c r="C125" s="58" t="s">
        <v>223</v>
      </c>
      <c r="D125" s="50" t="s">
        <v>325</v>
      </c>
      <c r="E125" s="51" t="s">
        <v>24</v>
      </c>
      <c r="F125" s="68" t="n">
        <v>37.44</v>
      </c>
      <c r="G125" s="68"/>
      <c r="H125" s="53" t="n">
        <f aca="false">G125*1.1</f>
        <v>0</v>
      </c>
      <c r="I125" s="54" t="n">
        <f aca="false">ROUND(F125*H125,2)</f>
        <v>0</v>
      </c>
    </row>
    <row r="126" s="36" customFormat="true" ht="15" hidden="false" customHeight="false" outlineLevel="0" collapsed="false">
      <c r="A126" s="47" t="s">
        <v>327</v>
      </c>
      <c r="B126" s="56" t="s">
        <v>20</v>
      </c>
      <c r="C126" s="58" t="s">
        <v>223</v>
      </c>
      <c r="D126" s="50" t="s">
        <v>328</v>
      </c>
      <c r="E126" s="51" t="s">
        <v>24</v>
      </c>
      <c r="F126" s="68" t="n">
        <v>11.76</v>
      </c>
      <c r="G126" s="68"/>
      <c r="H126" s="53" t="n">
        <f aca="false">G126*1.1</f>
        <v>0</v>
      </c>
      <c r="I126" s="54" t="n">
        <f aca="false">ROUND(F126*H126,2)</f>
        <v>0</v>
      </c>
    </row>
    <row r="127" s="36" customFormat="true" ht="15" hidden="false" customHeight="false" outlineLevel="0" collapsed="false">
      <c r="A127" s="47" t="s">
        <v>330</v>
      </c>
      <c r="B127" s="56" t="s">
        <v>20</v>
      </c>
      <c r="C127" s="58" t="s">
        <v>223</v>
      </c>
      <c r="D127" s="50" t="s">
        <v>331</v>
      </c>
      <c r="E127" s="51" t="s">
        <v>24</v>
      </c>
      <c r="F127" s="68" t="n">
        <v>3.36</v>
      </c>
      <c r="G127" s="68"/>
      <c r="H127" s="53" t="n">
        <f aca="false">G127*1.1</f>
        <v>0</v>
      </c>
      <c r="I127" s="54" t="n">
        <f aca="false">ROUND(F127*H127,2)</f>
        <v>0</v>
      </c>
    </row>
    <row r="128" s="36" customFormat="true" ht="15" hidden="false" customHeight="false" outlineLevel="0" collapsed="false">
      <c r="A128" s="47" t="s">
        <v>333</v>
      </c>
      <c r="B128" s="56" t="s">
        <v>20</v>
      </c>
      <c r="C128" s="58" t="s">
        <v>223</v>
      </c>
      <c r="D128" s="50" t="s">
        <v>334</v>
      </c>
      <c r="E128" s="51" t="s">
        <v>24</v>
      </c>
      <c r="F128" s="68" t="n">
        <v>3.24</v>
      </c>
      <c r="G128" s="68"/>
      <c r="H128" s="53" t="n">
        <f aca="false">G128*1.1</f>
        <v>0</v>
      </c>
      <c r="I128" s="54" t="n">
        <f aca="false">ROUND(F128*H128,2)</f>
        <v>0</v>
      </c>
    </row>
    <row r="129" s="36" customFormat="true" ht="15" hidden="false" customHeight="false" outlineLevel="0" collapsed="false">
      <c r="A129" s="47" t="s">
        <v>336</v>
      </c>
      <c r="B129" s="48" t="s">
        <v>20</v>
      </c>
      <c r="C129" s="58" t="s">
        <v>230</v>
      </c>
      <c r="D129" s="50" t="s">
        <v>231</v>
      </c>
      <c r="E129" s="51" t="s">
        <v>140</v>
      </c>
      <c r="F129" s="68" t="n">
        <v>26</v>
      </c>
      <c r="G129" s="68"/>
      <c r="H129" s="53" t="n">
        <f aca="false">G129*1.1</f>
        <v>0</v>
      </c>
      <c r="I129" s="54" t="n">
        <f aca="false">ROUND(F129*H129,2)</f>
        <v>0</v>
      </c>
    </row>
    <row r="130" s="36" customFormat="true" ht="24" hidden="false" customHeight="false" outlineLevel="0" collapsed="false">
      <c r="A130" s="47" t="s">
        <v>337</v>
      </c>
      <c r="B130" s="48" t="s">
        <v>20</v>
      </c>
      <c r="C130" s="58" t="s">
        <v>234</v>
      </c>
      <c r="D130" s="50" t="s">
        <v>235</v>
      </c>
      <c r="E130" s="51" t="s">
        <v>140</v>
      </c>
      <c r="F130" s="68" t="n">
        <v>9</v>
      </c>
      <c r="G130" s="68"/>
      <c r="H130" s="53" t="n">
        <f aca="false">G130*1.1</f>
        <v>0</v>
      </c>
      <c r="I130" s="54" t="n">
        <f aca="false">ROUND(F130*H130,2)</f>
        <v>0</v>
      </c>
    </row>
    <row r="131" s="36" customFormat="true" ht="15" hidden="false" customHeight="false" outlineLevel="0" collapsed="false">
      <c r="A131" s="47"/>
      <c r="B131" s="56"/>
      <c r="C131" s="56"/>
      <c r="D131" s="59" t="s">
        <v>134</v>
      </c>
      <c r="E131" s="51"/>
      <c r="F131" s="68"/>
      <c r="G131" s="68"/>
      <c r="H131" s="53" t="n">
        <f aca="false">G131*1.1</f>
        <v>0</v>
      </c>
      <c r="I131" s="54" t="n">
        <f aca="false">ROUND(F131*G131,2)</f>
        <v>0</v>
      </c>
    </row>
    <row r="132" s="36" customFormat="true" ht="24" hidden="false" customHeight="false" outlineLevel="0" collapsed="false">
      <c r="A132" s="47" t="s">
        <v>339</v>
      </c>
      <c r="B132" s="56" t="s">
        <v>20</v>
      </c>
      <c r="C132" s="58" t="s">
        <v>280</v>
      </c>
      <c r="D132" s="50" t="s">
        <v>281</v>
      </c>
      <c r="E132" s="51" t="s">
        <v>140</v>
      </c>
      <c r="F132" s="68" t="n">
        <v>2</v>
      </c>
      <c r="G132" s="68"/>
      <c r="H132" s="53" t="n">
        <f aca="false">G132*1.1</f>
        <v>0</v>
      </c>
      <c r="I132" s="54" t="n">
        <f aca="false">ROUND(F132*H132,2)</f>
        <v>0</v>
      </c>
    </row>
    <row r="133" s="36" customFormat="true" ht="15" hidden="false" customHeight="false" outlineLevel="0" collapsed="false">
      <c r="A133" s="47"/>
      <c r="B133" s="56"/>
      <c r="C133" s="56"/>
      <c r="D133" s="59" t="s">
        <v>145</v>
      </c>
      <c r="E133" s="51"/>
      <c r="F133" s="68"/>
      <c r="G133" s="68"/>
      <c r="H133" s="53" t="n">
        <f aca="false">G133*1.1</f>
        <v>0</v>
      </c>
      <c r="I133" s="54" t="n">
        <f aca="false">ROUND(F133*G133,2)</f>
        <v>0</v>
      </c>
    </row>
    <row r="134" s="36" customFormat="true" ht="36" hidden="false" customHeight="false" outlineLevel="0" collapsed="false">
      <c r="A134" s="47" t="s">
        <v>340</v>
      </c>
      <c r="B134" s="48" t="s">
        <v>89</v>
      </c>
      <c r="C134" s="56" t="s">
        <v>147</v>
      </c>
      <c r="D134" s="50" t="s">
        <v>237</v>
      </c>
      <c r="E134" s="51" t="s">
        <v>140</v>
      </c>
      <c r="F134" s="68" t="n">
        <v>17</v>
      </c>
      <c r="G134" s="68"/>
      <c r="H134" s="53" t="n">
        <f aca="false">G134*1.1</f>
        <v>0</v>
      </c>
      <c r="I134" s="54" t="n">
        <f aca="false">ROUND(F134*H134,2)</f>
        <v>0</v>
      </c>
    </row>
    <row r="135" s="36" customFormat="true" ht="24" hidden="false" customHeight="false" outlineLevel="0" collapsed="false">
      <c r="A135" s="47" t="s">
        <v>342</v>
      </c>
      <c r="B135" s="48" t="s">
        <v>20</v>
      </c>
      <c r="C135" s="58" t="s">
        <v>241</v>
      </c>
      <c r="D135" s="50" t="s">
        <v>245</v>
      </c>
      <c r="E135" s="51" t="s">
        <v>140</v>
      </c>
      <c r="F135" s="68" t="n">
        <v>17</v>
      </c>
      <c r="G135" s="68"/>
      <c r="H135" s="53" t="n">
        <f aca="false">G135*1.1</f>
        <v>0</v>
      </c>
      <c r="I135" s="54" t="n">
        <f aca="false">ROUND(F135*H135,2)</f>
        <v>0</v>
      </c>
    </row>
    <row r="136" s="36" customFormat="true" ht="15" hidden="false" customHeight="false" outlineLevel="0" collapsed="false">
      <c r="A136" s="47"/>
      <c r="B136" s="56"/>
      <c r="C136" s="56"/>
      <c r="D136" s="59" t="s">
        <v>247</v>
      </c>
      <c r="E136" s="51"/>
      <c r="F136" s="68"/>
      <c r="G136" s="68"/>
      <c r="H136" s="53" t="n">
        <f aca="false">G136*1.1</f>
        <v>0</v>
      </c>
      <c r="I136" s="54" t="n">
        <f aca="false">ROUND(F136*G136,2)</f>
        <v>0</v>
      </c>
    </row>
    <row r="137" s="36" customFormat="true" ht="48" hidden="false" customHeight="false" outlineLevel="0" collapsed="false">
      <c r="A137" s="47" t="s">
        <v>344</v>
      </c>
      <c r="B137" s="48" t="s">
        <v>89</v>
      </c>
      <c r="C137" s="56" t="s">
        <v>253</v>
      </c>
      <c r="D137" s="50" t="s">
        <v>254</v>
      </c>
      <c r="E137" s="51" t="s">
        <v>140</v>
      </c>
      <c r="F137" s="68" t="n">
        <v>42</v>
      </c>
      <c r="G137" s="68"/>
      <c r="H137" s="53" t="n">
        <f aca="false">G137*1.1</f>
        <v>0</v>
      </c>
      <c r="I137" s="54" t="n">
        <f aca="false">ROUND(F137*H137,2)</f>
        <v>0</v>
      </c>
    </row>
    <row r="138" s="36" customFormat="true" ht="24" hidden="false" customHeight="false" outlineLevel="0" collapsed="false">
      <c r="A138" s="47" t="s">
        <v>346</v>
      </c>
      <c r="B138" s="48" t="s">
        <v>20</v>
      </c>
      <c r="C138" s="58" t="s">
        <v>249</v>
      </c>
      <c r="D138" s="50" t="s">
        <v>250</v>
      </c>
      <c r="E138" s="51" t="s">
        <v>140</v>
      </c>
      <c r="F138" s="68" t="n">
        <v>42</v>
      </c>
      <c r="G138" s="68"/>
      <c r="H138" s="53" t="n">
        <f aca="false">G138*1.1</f>
        <v>0</v>
      </c>
      <c r="I138" s="54" t="n">
        <f aca="false">ROUND(F138*H138,2)</f>
        <v>0</v>
      </c>
    </row>
    <row r="139" s="36" customFormat="true" ht="36" hidden="false" customHeight="false" outlineLevel="0" collapsed="false">
      <c r="A139" s="47" t="s">
        <v>347</v>
      </c>
      <c r="B139" s="48" t="s">
        <v>89</v>
      </c>
      <c r="C139" s="56" t="s">
        <v>257</v>
      </c>
      <c r="D139" s="50" t="s">
        <v>258</v>
      </c>
      <c r="E139" s="51" t="s">
        <v>140</v>
      </c>
      <c r="F139" s="68" t="n">
        <v>7</v>
      </c>
      <c r="G139" s="68"/>
      <c r="H139" s="53" t="n">
        <f aca="false">G139*1.1</f>
        <v>0</v>
      </c>
      <c r="I139" s="54" t="n">
        <f aca="false">ROUND(F139*H139,2)</f>
        <v>0</v>
      </c>
    </row>
    <row r="140" s="36" customFormat="true" ht="15" hidden="false" customHeight="false" outlineLevel="0" collapsed="false">
      <c r="A140" s="47" t="s">
        <v>348</v>
      </c>
      <c r="B140" s="48" t="s">
        <v>20</v>
      </c>
      <c r="C140" s="58" t="s">
        <v>261</v>
      </c>
      <c r="D140" s="50" t="s">
        <v>262</v>
      </c>
      <c r="E140" s="51" t="s">
        <v>140</v>
      </c>
      <c r="F140" s="68" t="n">
        <v>26</v>
      </c>
      <c r="G140" s="68"/>
      <c r="H140" s="53" t="n">
        <f aca="false">G140*1.1</f>
        <v>0</v>
      </c>
      <c r="I140" s="54" t="n">
        <f aca="false">ROUND(F140*H140,2)</f>
        <v>0</v>
      </c>
    </row>
    <row r="141" s="36" customFormat="true" ht="15" hidden="false" customHeight="false" outlineLevel="0" collapsed="false">
      <c r="A141" s="47"/>
      <c r="B141" s="56"/>
      <c r="C141" s="56"/>
      <c r="D141" s="59" t="s">
        <v>269</v>
      </c>
      <c r="E141" s="51"/>
      <c r="F141" s="68"/>
      <c r="G141" s="68"/>
      <c r="H141" s="53" t="n">
        <f aca="false">G141*1.1</f>
        <v>0</v>
      </c>
      <c r="I141" s="54" t="n">
        <f aca="false">ROUND(F141*G141,2)</f>
        <v>0</v>
      </c>
    </row>
    <row r="142" s="36" customFormat="true" ht="48" hidden="false" customHeight="false" outlineLevel="0" collapsed="false">
      <c r="A142" s="47" t="s">
        <v>349</v>
      </c>
      <c r="B142" s="56" t="s">
        <v>89</v>
      </c>
      <c r="C142" s="56" t="s">
        <v>271</v>
      </c>
      <c r="D142" s="50" t="s">
        <v>272</v>
      </c>
      <c r="E142" s="51" t="s">
        <v>140</v>
      </c>
      <c r="F142" s="68" t="n">
        <v>216</v>
      </c>
      <c r="G142" s="68"/>
      <c r="H142" s="53" t="n">
        <f aca="false">G142*1.1</f>
        <v>0</v>
      </c>
      <c r="I142" s="54" t="n">
        <f aca="false">ROUND(F142*H142,2)</f>
        <v>0</v>
      </c>
    </row>
    <row r="143" s="36" customFormat="true" ht="24" hidden="false" customHeight="false" outlineLevel="0" collapsed="false">
      <c r="A143" s="47" t="s">
        <v>351</v>
      </c>
      <c r="B143" s="48" t="s">
        <v>20</v>
      </c>
      <c r="C143" s="58" t="s">
        <v>274</v>
      </c>
      <c r="D143" s="50" t="s">
        <v>275</v>
      </c>
      <c r="E143" s="51" t="s">
        <v>140</v>
      </c>
      <c r="F143" s="68" t="n">
        <v>216</v>
      </c>
      <c r="G143" s="68"/>
      <c r="H143" s="53" t="n">
        <f aca="false">G143*1.1</f>
        <v>0</v>
      </c>
      <c r="I143" s="54" t="n">
        <f aca="false">ROUND(F143*H143,2)</f>
        <v>0</v>
      </c>
    </row>
    <row r="144" s="36" customFormat="true" ht="15" hidden="false" customHeight="false" outlineLevel="0" collapsed="false">
      <c r="A144" s="47"/>
      <c r="B144" s="56"/>
      <c r="C144" s="56"/>
      <c r="D144" s="59" t="s">
        <v>121</v>
      </c>
      <c r="E144" s="51"/>
      <c r="F144" s="68"/>
      <c r="G144" s="82"/>
      <c r="H144" s="53" t="n">
        <f aca="false">G144*1.1</f>
        <v>0</v>
      </c>
      <c r="I144" s="54" t="n">
        <f aca="false">ROUND(F144*G144,2)</f>
        <v>0</v>
      </c>
    </row>
    <row r="145" s="36" customFormat="true" ht="15" hidden="false" customHeight="false" outlineLevel="0" collapsed="false">
      <c r="A145" s="47" t="s">
        <v>352</v>
      </c>
      <c r="B145" s="56" t="s">
        <v>20</v>
      </c>
      <c r="C145" s="58" t="s">
        <v>131</v>
      </c>
      <c r="D145" s="50" t="s">
        <v>132</v>
      </c>
      <c r="E145" s="51" t="s">
        <v>24</v>
      </c>
      <c r="F145" s="68" t="n">
        <v>667.6</v>
      </c>
      <c r="G145" s="68"/>
      <c r="H145" s="53" t="n">
        <f aca="false">G145*1.1</f>
        <v>0</v>
      </c>
      <c r="I145" s="54" t="n">
        <f aca="false">ROUND(F145*H145,2)</f>
        <v>0</v>
      </c>
    </row>
    <row r="146" s="36" customFormat="true" ht="15" hidden="false" customHeight="false" outlineLevel="0" collapsed="false">
      <c r="A146" s="47" t="s">
        <v>354</v>
      </c>
      <c r="B146" s="56" t="s">
        <v>20</v>
      </c>
      <c r="C146" s="58" t="s">
        <v>127</v>
      </c>
      <c r="D146" s="50" t="s">
        <v>128</v>
      </c>
      <c r="E146" s="51" t="s">
        <v>24</v>
      </c>
      <c r="F146" s="68" t="n">
        <v>20.4</v>
      </c>
      <c r="G146" s="68"/>
      <c r="H146" s="53" t="n">
        <f aca="false">G146*1.1</f>
        <v>0</v>
      </c>
      <c r="I146" s="54" t="n">
        <f aca="false">ROUND(F146*H146,2)</f>
        <v>0</v>
      </c>
    </row>
    <row r="147" s="36" customFormat="true" ht="15" hidden="false" customHeight="false" outlineLevel="0" collapsed="false">
      <c r="A147" s="47" t="s">
        <v>356</v>
      </c>
      <c r="B147" s="56" t="s">
        <v>20</v>
      </c>
      <c r="C147" s="58" t="s">
        <v>127</v>
      </c>
      <c r="D147" s="50" t="s">
        <v>357</v>
      </c>
      <c r="E147" s="51" t="s">
        <v>24</v>
      </c>
      <c r="F147" s="68" t="n">
        <v>112.42</v>
      </c>
      <c r="G147" s="68"/>
      <c r="H147" s="53" t="n">
        <f aca="false">G147*1.1</f>
        <v>0</v>
      </c>
      <c r="I147" s="54" t="n">
        <f aca="false">ROUND(F147*H147,2)</f>
        <v>0</v>
      </c>
    </row>
    <row r="148" s="36" customFormat="true" ht="15" hidden="false" customHeight="false" outlineLevel="0" collapsed="false">
      <c r="A148" s="47"/>
      <c r="B148" s="56"/>
      <c r="C148" s="56"/>
      <c r="D148" s="59" t="s">
        <v>359</v>
      </c>
      <c r="E148" s="51"/>
      <c r="F148" s="68"/>
      <c r="G148" s="68"/>
      <c r="H148" s="53" t="n">
        <f aca="false">G148*1.1</f>
        <v>0</v>
      </c>
      <c r="I148" s="54" t="n">
        <f aca="false">ROUND(F148*G148,2)</f>
        <v>0</v>
      </c>
    </row>
    <row r="149" s="36" customFormat="true" ht="15" hidden="false" customHeight="false" outlineLevel="0" collapsed="false">
      <c r="A149" s="47" t="s">
        <v>360</v>
      </c>
      <c r="B149" s="56" t="s">
        <v>20</v>
      </c>
      <c r="C149" s="58" t="s">
        <v>285</v>
      </c>
      <c r="D149" s="50" t="s">
        <v>286</v>
      </c>
      <c r="E149" s="51" t="s">
        <v>140</v>
      </c>
      <c r="F149" s="68" t="n">
        <v>26</v>
      </c>
      <c r="G149" s="68"/>
      <c r="H149" s="53" t="n">
        <f aca="false">G149*1.1</f>
        <v>0</v>
      </c>
      <c r="I149" s="54" t="n">
        <f aca="false">ROUND(F149*H149,2)</f>
        <v>0</v>
      </c>
    </row>
    <row r="150" s="36" customFormat="true" ht="15" hidden="false" customHeight="false" outlineLevel="0" collapsed="false">
      <c r="A150" s="47" t="s">
        <v>361</v>
      </c>
      <c r="B150" s="56" t="s">
        <v>20</v>
      </c>
      <c r="C150" s="58" t="s">
        <v>291</v>
      </c>
      <c r="D150" s="74" t="s">
        <v>292</v>
      </c>
      <c r="E150" s="51" t="s">
        <v>140</v>
      </c>
      <c r="F150" s="68" t="n">
        <v>13</v>
      </c>
      <c r="G150" s="68"/>
      <c r="H150" s="53" t="n">
        <f aca="false">G150*1.1</f>
        <v>0</v>
      </c>
      <c r="I150" s="54" t="n">
        <f aca="false">ROUND(F150*H150,2)</f>
        <v>0</v>
      </c>
    </row>
    <row r="151" s="36" customFormat="true" ht="15" hidden="false" customHeight="false" outlineLevel="0" collapsed="false">
      <c r="A151" s="47" t="s">
        <v>362</v>
      </c>
      <c r="B151" s="56" t="s">
        <v>20</v>
      </c>
      <c r="C151" s="58" t="s">
        <v>291</v>
      </c>
      <c r="D151" s="50" t="s">
        <v>294</v>
      </c>
      <c r="E151" s="51" t="s">
        <v>140</v>
      </c>
      <c r="F151" s="68" t="n">
        <v>2</v>
      </c>
      <c r="G151" s="68"/>
      <c r="H151" s="53" t="n">
        <f aca="false">G151*1.1</f>
        <v>0</v>
      </c>
      <c r="I151" s="54" t="n">
        <f aca="false">ROUND(F151*H151,2)</f>
        <v>0</v>
      </c>
    </row>
    <row r="152" s="36" customFormat="true" ht="15" hidden="false" customHeight="false" outlineLevel="0" collapsed="false">
      <c r="A152" s="47" t="s">
        <v>363</v>
      </c>
      <c r="B152" s="56" t="s">
        <v>20</v>
      </c>
      <c r="C152" s="88" t="s">
        <v>296</v>
      </c>
      <c r="D152" s="50" t="s">
        <v>297</v>
      </c>
      <c r="E152" s="51" t="s">
        <v>140</v>
      </c>
      <c r="F152" s="68" t="n">
        <v>13</v>
      </c>
      <c r="G152" s="68"/>
      <c r="H152" s="53" t="n">
        <f aca="false">G152*1.1</f>
        <v>0</v>
      </c>
      <c r="I152" s="54" t="n">
        <f aca="false">ROUND(F152*H152,2)</f>
        <v>0</v>
      </c>
    </row>
    <row r="153" s="36" customFormat="true" ht="15" hidden="false" customHeight="false" outlineLevel="0" collapsed="false">
      <c r="A153" s="47"/>
      <c r="B153" s="56"/>
      <c r="C153" s="56"/>
      <c r="D153" s="59" t="s">
        <v>42</v>
      </c>
      <c r="E153" s="51"/>
      <c r="F153" s="68"/>
      <c r="G153" s="68"/>
      <c r="H153" s="53" t="n">
        <f aca="false">G153*1.1</f>
        <v>0</v>
      </c>
      <c r="I153" s="62" t="n">
        <f aca="false">SUM(I117:I152)</f>
        <v>0</v>
      </c>
    </row>
    <row r="154" s="36" customFormat="true" ht="15" hidden="false" customHeight="false" outlineLevel="0" collapsed="false">
      <c r="A154" s="63" t="s">
        <v>364</v>
      </c>
      <c r="B154" s="64"/>
      <c r="C154" s="64"/>
      <c r="D154" s="41" t="s">
        <v>365</v>
      </c>
      <c r="E154" s="65"/>
      <c r="F154" s="66"/>
      <c r="G154" s="66"/>
      <c r="H154" s="53" t="n">
        <f aca="false">G154*1.1</f>
        <v>0</v>
      </c>
      <c r="I154" s="67"/>
    </row>
    <row r="155" s="36" customFormat="true" ht="15" hidden="false" customHeight="false" outlineLevel="0" collapsed="false">
      <c r="A155" s="47"/>
      <c r="B155" s="56"/>
      <c r="C155" s="56"/>
      <c r="D155" s="59" t="s">
        <v>366</v>
      </c>
      <c r="E155" s="51"/>
      <c r="F155" s="91"/>
      <c r="G155" s="68"/>
      <c r="H155" s="53" t="n">
        <f aca="false">G155*1.1</f>
        <v>0</v>
      </c>
      <c r="I155" s="92"/>
    </row>
    <row r="156" s="36" customFormat="true" ht="15" hidden="false" customHeight="false" outlineLevel="0" collapsed="false">
      <c r="A156" s="47" t="s">
        <v>367</v>
      </c>
      <c r="B156" s="56" t="s">
        <v>20</v>
      </c>
      <c r="C156" s="58" t="s">
        <v>184</v>
      </c>
      <c r="D156" s="50" t="s">
        <v>368</v>
      </c>
      <c r="E156" s="51" t="s">
        <v>24</v>
      </c>
      <c r="F156" s="68" t="n">
        <v>280</v>
      </c>
      <c r="G156" s="68"/>
      <c r="H156" s="53" t="n">
        <f aca="false">G156*1.1</f>
        <v>0</v>
      </c>
      <c r="I156" s="54" t="n">
        <f aca="false">ROUND(F156*H156,2)</f>
        <v>0</v>
      </c>
    </row>
    <row r="157" s="36" customFormat="true" ht="15" hidden="false" customHeight="false" outlineLevel="0" collapsed="false">
      <c r="A157" s="47" t="s">
        <v>370</v>
      </c>
      <c r="B157" s="56" t="s">
        <v>20</v>
      </c>
      <c r="C157" s="58" t="s">
        <v>371</v>
      </c>
      <c r="D157" s="50" t="s">
        <v>372</v>
      </c>
      <c r="E157" s="51" t="s">
        <v>24</v>
      </c>
      <c r="F157" s="68" t="n">
        <v>420</v>
      </c>
      <c r="G157" s="68"/>
      <c r="H157" s="53" t="n">
        <f aca="false">G157*1.1</f>
        <v>0</v>
      </c>
      <c r="I157" s="54" t="n">
        <f aca="false">ROUND(F157*H157,2)</f>
        <v>0</v>
      </c>
    </row>
    <row r="158" s="36" customFormat="true" ht="15" hidden="false" customHeight="false" outlineLevel="0" collapsed="false">
      <c r="A158" s="47"/>
      <c r="B158" s="56"/>
      <c r="C158" s="56"/>
      <c r="D158" s="59" t="s">
        <v>107</v>
      </c>
      <c r="E158" s="51"/>
      <c r="F158" s="68"/>
      <c r="G158" s="68"/>
      <c r="H158" s="53" t="n">
        <f aca="false">G158*1.1</f>
        <v>0</v>
      </c>
      <c r="I158" s="54" t="n">
        <f aca="false">ROUND(F158*G158,2)</f>
        <v>0</v>
      </c>
    </row>
    <row r="159" s="36" customFormat="true" ht="15" hidden="false" customHeight="false" outlineLevel="0" collapsed="false">
      <c r="A159" s="47" t="s">
        <v>374</v>
      </c>
      <c r="B159" s="56" t="s">
        <v>20</v>
      </c>
      <c r="C159" s="69" t="s">
        <v>375</v>
      </c>
      <c r="D159" s="50" t="s">
        <v>376</v>
      </c>
      <c r="E159" s="51" t="s">
        <v>24</v>
      </c>
      <c r="F159" s="68" t="n">
        <v>10</v>
      </c>
      <c r="G159" s="68"/>
      <c r="H159" s="53" t="n">
        <f aca="false">G159*1.1</f>
        <v>0</v>
      </c>
      <c r="I159" s="54" t="n">
        <f aca="false">ROUND(F159*H159,2)</f>
        <v>0</v>
      </c>
    </row>
    <row r="160" s="36" customFormat="true" ht="15" hidden="false" customHeight="false" outlineLevel="0" collapsed="false">
      <c r="A160" s="47"/>
      <c r="B160" s="56"/>
      <c r="C160" s="56"/>
      <c r="D160" s="59" t="s">
        <v>145</v>
      </c>
      <c r="E160" s="51"/>
      <c r="F160" s="68"/>
      <c r="G160" s="68"/>
      <c r="H160" s="53" t="n">
        <f aca="false">G160*1.1</f>
        <v>0</v>
      </c>
      <c r="I160" s="54" t="n">
        <f aca="false">ROUND(F160*G160,2)</f>
        <v>0</v>
      </c>
    </row>
    <row r="161" s="36" customFormat="true" ht="15" hidden="false" customHeight="false" outlineLevel="0" collapsed="false">
      <c r="A161" s="47" t="s">
        <v>378</v>
      </c>
      <c r="B161" s="56" t="s">
        <v>20</v>
      </c>
      <c r="C161" s="58" t="s">
        <v>379</v>
      </c>
      <c r="D161" s="50" t="s">
        <v>380</v>
      </c>
      <c r="E161" s="51" t="s">
        <v>140</v>
      </c>
      <c r="F161" s="68" t="n">
        <v>1</v>
      </c>
      <c r="G161" s="68"/>
      <c r="H161" s="53" t="n">
        <f aca="false">G161*1.1</f>
        <v>0</v>
      </c>
      <c r="I161" s="54" t="n">
        <f aca="false">ROUND(F161*H161,2)</f>
        <v>0</v>
      </c>
    </row>
    <row r="162" s="36" customFormat="true" ht="24" hidden="false" customHeight="false" outlineLevel="0" collapsed="false">
      <c r="A162" s="47" t="s">
        <v>382</v>
      </c>
      <c r="B162" s="56" t="s">
        <v>20</v>
      </c>
      <c r="C162" s="58" t="s">
        <v>383</v>
      </c>
      <c r="D162" s="93" t="s">
        <v>384</v>
      </c>
      <c r="E162" s="51" t="s">
        <v>140</v>
      </c>
      <c r="F162" s="68" t="n">
        <v>1</v>
      </c>
      <c r="G162" s="68"/>
      <c r="H162" s="53" t="n">
        <f aca="false">G162*1.1</f>
        <v>0</v>
      </c>
      <c r="I162" s="54" t="n">
        <f aca="false">ROUND(F162*H162,2)</f>
        <v>0</v>
      </c>
    </row>
    <row r="163" s="36" customFormat="true" ht="15" hidden="false" customHeight="false" outlineLevel="0" collapsed="false">
      <c r="A163" s="47" t="s">
        <v>385</v>
      </c>
      <c r="B163" s="56" t="s">
        <v>20</v>
      </c>
      <c r="C163" s="94" t="s">
        <v>386</v>
      </c>
      <c r="D163" s="95" t="s">
        <v>387</v>
      </c>
      <c r="E163" s="51" t="s">
        <v>140</v>
      </c>
      <c r="F163" s="68" t="n">
        <v>24</v>
      </c>
      <c r="G163" s="68"/>
      <c r="H163" s="53" t="n">
        <f aca="false">G163*1.1</f>
        <v>0</v>
      </c>
      <c r="I163" s="54" t="n">
        <f aca="false">ROUND(F163*H163,2)</f>
        <v>0</v>
      </c>
    </row>
    <row r="164" s="36" customFormat="true" ht="36" hidden="false" customHeight="false" outlineLevel="0" collapsed="false">
      <c r="A164" s="47" t="s">
        <v>388</v>
      </c>
      <c r="B164" s="48" t="s">
        <v>89</v>
      </c>
      <c r="C164" s="56" t="s">
        <v>147</v>
      </c>
      <c r="D164" s="50" t="s">
        <v>237</v>
      </c>
      <c r="E164" s="51" t="s">
        <v>140</v>
      </c>
      <c r="F164" s="68" t="n">
        <v>10</v>
      </c>
      <c r="G164" s="68"/>
      <c r="H164" s="53" t="n">
        <f aca="false">G164*1.1</f>
        <v>0</v>
      </c>
      <c r="I164" s="54" t="n">
        <f aca="false">ROUND(F164*H164,2)</f>
        <v>0</v>
      </c>
    </row>
    <row r="165" s="36" customFormat="true" ht="15" hidden="false" customHeight="false" outlineLevel="0" collapsed="false">
      <c r="A165" s="47"/>
      <c r="B165" s="83" t="s">
        <v>89</v>
      </c>
      <c r="C165" s="75" t="s">
        <v>390</v>
      </c>
      <c r="D165" s="96" t="s">
        <v>391</v>
      </c>
      <c r="E165" s="51" t="s">
        <v>140</v>
      </c>
      <c r="F165" s="68" t="n">
        <v>24</v>
      </c>
      <c r="G165" s="68"/>
      <c r="H165" s="53" t="n">
        <f aca="false">G165*1.1</f>
        <v>0</v>
      </c>
      <c r="I165" s="54"/>
    </row>
    <row r="166" s="36" customFormat="true" ht="15" hidden="false" customHeight="false" outlineLevel="0" collapsed="false">
      <c r="A166" s="47"/>
      <c r="B166" s="56" t="s">
        <v>20</v>
      </c>
      <c r="C166" s="58" t="s">
        <v>393</v>
      </c>
      <c r="D166" s="97" t="s">
        <v>394</v>
      </c>
      <c r="E166" s="51" t="s">
        <v>140</v>
      </c>
      <c r="F166" s="68" t="n">
        <v>9</v>
      </c>
      <c r="G166" s="68"/>
      <c r="H166" s="53" t="n">
        <f aca="false">G166*1.1</f>
        <v>0</v>
      </c>
      <c r="I166" s="54"/>
    </row>
    <row r="167" s="36" customFormat="true" ht="15" hidden="false" customHeight="false" outlineLevel="0" collapsed="false">
      <c r="A167" s="47"/>
      <c r="B167" s="56"/>
      <c r="C167" s="56"/>
      <c r="D167" s="59" t="s">
        <v>121</v>
      </c>
      <c r="E167" s="51"/>
      <c r="F167" s="68"/>
      <c r="G167" s="68"/>
      <c r="H167" s="53" t="n">
        <f aca="false">G167*1.1</f>
        <v>0</v>
      </c>
      <c r="I167" s="54" t="n">
        <f aca="false">ROUND(F167*G167,2)</f>
        <v>0</v>
      </c>
    </row>
    <row r="168" s="36" customFormat="true" ht="15" hidden="false" customHeight="false" outlineLevel="0" collapsed="false">
      <c r="A168" s="47" t="s">
        <v>396</v>
      </c>
      <c r="B168" s="56" t="s">
        <v>20</v>
      </c>
      <c r="C168" s="58" t="s">
        <v>131</v>
      </c>
      <c r="D168" s="50" t="s">
        <v>397</v>
      </c>
      <c r="E168" s="51" t="s">
        <v>24</v>
      </c>
      <c r="F168" s="68" t="n">
        <v>604.8</v>
      </c>
      <c r="G168" s="68"/>
      <c r="H168" s="53" t="n">
        <f aca="false">G168*1.1</f>
        <v>0</v>
      </c>
      <c r="I168" s="54" t="n">
        <f aca="false">ROUND(F168*H168,2)</f>
        <v>0</v>
      </c>
    </row>
    <row r="169" s="36" customFormat="true" ht="15" hidden="false" customHeight="false" outlineLevel="0" collapsed="false">
      <c r="A169" s="47" t="s">
        <v>399</v>
      </c>
      <c r="B169" s="56" t="s">
        <v>20</v>
      </c>
      <c r="C169" s="58" t="s">
        <v>131</v>
      </c>
      <c r="D169" s="50" t="s">
        <v>400</v>
      </c>
      <c r="E169" s="51" t="s">
        <v>24</v>
      </c>
      <c r="F169" s="68" t="n">
        <v>1080</v>
      </c>
      <c r="G169" s="68"/>
      <c r="H169" s="53" t="n">
        <f aca="false">G169*1.1</f>
        <v>0</v>
      </c>
      <c r="I169" s="54" t="n">
        <f aca="false">ROUND(F169*H169,2)</f>
        <v>0</v>
      </c>
    </row>
    <row r="170" s="36" customFormat="true" ht="15" hidden="false" customHeight="false" outlineLevel="0" collapsed="false">
      <c r="A170" s="47" t="s">
        <v>402</v>
      </c>
      <c r="B170" s="56" t="s">
        <v>20</v>
      </c>
      <c r="C170" s="58" t="s">
        <v>127</v>
      </c>
      <c r="D170" s="50" t="s">
        <v>403</v>
      </c>
      <c r="E170" s="51" t="s">
        <v>24</v>
      </c>
      <c r="F170" s="68" t="n">
        <v>59.4</v>
      </c>
      <c r="G170" s="68"/>
      <c r="H170" s="53" t="n">
        <f aca="false">G170*1.1</f>
        <v>0</v>
      </c>
      <c r="I170" s="54" t="n">
        <f aca="false">ROUND(F170*H170,2)</f>
        <v>0</v>
      </c>
    </row>
    <row r="171" s="36" customFormat="true" ht="15" hidden="false" customHeight="false" outlineLevel="0" collapsed="false">
      <c r="A171" s="47" t="s">
        <v>405</v>
      </c>
      <c r="B171" s="56" t="s">
        <v>20</v>
      </c>
      <c r="C171" s="58" t="s">
        <v>127</v>
      </c>
      <c r="D171" s="50" t="s">
        <v>406</v>
      </c>
      <c r="E171" s="51" t="s">
        <v>24</v>
      </c>
      <c r="F171" s="68" t="n">
        <v>20</v>
      </c>
      <c r="G171" s="68"/>
      <c r="H171" s="53" t="n">
        <f aca="false">G171*1.1</f>
        <v>0</v>
      </c>
      <c r="I171" s="54" t="n">
        <f aca="false">ROUND(F171*H171,2)</f>
        <v>0</v>
      </c>
    </row>
    <row r="172" s="36" customFormat="true" ht="15" hidden="false" customHeight="false" outlineLevel="0" collapsed="false">
      <c r="A172" s="47" t="s">
        <v>408</v>
      </c>
      <c r="B172" s="56" t="s">
        <v>20</v>
      </c>
      <c r="C172" s="58" t="s">
        <v>123</v>
      </c>
      <c r="D172" s="50" t="s">
        <v>124</v>
      </c>
      <c r="E172" s="51" t="s">
        <v>24</v>
      </c>
      <c r="F172" s="68" t="n">
        <v>460.8</v>
      </c>
      <c r="G172" s="68"/>
      <c r="H172" s="53" t="n">
        <f aca="false">G172*1.1</f>
        <v>0</v>
      </c>
      <c r="I172" s="54" t="n">
        <f aca="false">ROUND(F172*H172,2)</f>
        <v>0</v>
      </c>
    </row>
    <row r="173" s="36" customFormat="true" ht="24" hidden="false" customHeight="false" outlineLevel="0" collapsed="false">
      <c r="A173" s="47" t="s">
        <v>410</v>
      </c>
      <c r="B173" s="83" t="s">
        <v>89</v>
      </c>
      <c r="C173" s="98" t="n">
        <v>41595</v>
      </c>
      <c r="D173" s="99" t="s">
        <v>411</v>
      </c>
      <c r="E173" s="100" t="s">
        <v>24</v>
      </c>
      <c r="F173" s="101" t="n">
        <v>361</v>
      </c>
      <c r="G173" s="68"/>
      <c r="H173" s="53" t="n">
        <f aca="false">G173*1.1</f>
        <v>0</v>
      </c>
      <c r="I173" s="54" t="n">
        <f aca="false">ROUND(F173*H173,2)</f>
        <v>0</v>
      </c>
    </row>
    <row r="174" s="36" customFormat="true" ht="15" hidden="false" customHeight="false" outlineLevel="0" collapsed="false">
      <c r="A174" s="47" t="s">
        <v>413</v>
      </c>
      <c r="B174" s="56" t="s">
        <v>20</v>
      </c>
      <c r="C174" s="58" t="s">
        <v>131</v>
      </c>
      <c r="D174" s="50" t="s">
        <v>414</v>
      </c>
      <c r="E174" s="100" t="s">
        <v>24</v>
      </c>
      <c r="F174" s="101" t="n">
        <v>697.5</v>
      </c>
      <c r="G174" s="68"/>
      <c r="H174" s="53" t="n">
        <f aca="false">G174*1.1</f>
        <v>0</v>
      </c>
      <c r="I174" s="54" t="n">
        <f aca="false">ROUND(F174*H174,2)</f>
        <v>0</v>
      </c>
    </row>
    <row r="175" s="36" customFormat="true" ht="15" hidden="false" customHeight="false" outlineLevel="0" collapsed="false">
      <c r="A175" s="47"/>
      <c r="B175" s="56"/>
      <c r="C175" s="56"/>
      <c r="D175" s="59" t="s">
        <v>134</v>
      </c>
      <c r="E175" s="51"/>
      <c r="F175" s="68"/>
      <c r="G175" s="68"/>
      <c r="H175" s="53" t="n">
        <f aca="false">G175*1.1</f>
        <v>0</v>
      </c>
      <c r="I175" s="54" t="n">
        <f aca="false">ROUND(F175*G175,2)</f>
        <v>0</v>
      </c>
    </row>
    <row r="176" s="36" customFormat="true" ht="15" hidden="false" customHeight="false" outlineLevel="0" collapsed="false">
      <c r="A176" s="47" t="s">
        <v>416</v>
      </c>
      <c r="B176" s="83" t="s">
        <v>93</v>
      </c>
      <c r="C176" s="102" t="n">
        <v>99855</v>
      </c>
      <c r="D176" s="70" t="s">
        <v>417</v>
      </c>
      <c r="E176" s="51" t="s">
        <v>53</v>
      </c>
      <c r="F176" s="68" t="n">
        <v>36</v>
      </c>
      <c r="G176" s="68"/>
      <c r="H176" s="53" t="n">
        <f aca="false">G176*1.1</f>
        <v>0</v>
      </c>
      <c r="I176" s="54" t="n">
        <f aca="false">ROUND(F176*H176,2)</f>
        <v>0</v>
      </c>
    </row>
    <row r="177" s="36" customFormat="true" ht="15" hidden="false" customHeight="false" outlineLevel="0" collapsed="false">
      <c r="A177" s="47"/>
      <c r="B177" s="56"/>
      <c r="C177" s="56"/>
      <c r="D177" s="59" t="s">
        <v>42</v>
      </c>
      <c r="E177" s="60"/>
      <c r="F177" s="68"/>
      <c r="G177" s="68"/>
      <c r="H177" s="68"/>
      <c r="I177" s="62" t="n">
        <f aca="false">SUM(I156:I176)</f>
        <v>0</v>
      </c>
    </row>
    <row r="178" s="36" customFormat="true" ht="15" hidden="false" customHeight="false" outlineLevel="0" collapsed="false">
      <c r="A178" s="63" t="s">
        <v>419</v>
      </c>
      <c r="B178" s="64"/>
      <c r="C178" s="64"/>
      <c r="D178" s="41" t="s">
        <v>420</v>
      </c>
      <c r="E178" s="65"/>
      <c r="F178" s="66"/>
      <c r="G178" s="66"/>
      <c r="H178" s="66"/>
      <c r="I178" s="67"/>
    </row>
    <row r="179" s="36" customFormat="true" ht="15" hidden="false" customHeight="false" outlineLevel="0" collapsed="false">
      <c r="A179" s="47"/>
      <c r="B179" s="56"/>
      <c r="C179" s="56"/>
      <c r="D179" s="59" t="s">
        <v>421</v>
      </c>
      <c r="E179" s="60"/>
      <c r="F179" s="82"/>
      <c r="G179" s="82"/>
      <c r="H179" s="82"/>
      <c r="I179" s="103"/>
    </row>
    <row r="180" s="36" customFormat="true" ht="24" hidden="false" customHeight="false" outlineLevel="0" collapsed="false">
      <c r="A180" s="47"/>
      <c r="B180" s="48" t="s">
        <v>20</v>
      </c>
      <c r="C180" s="58" t="s">
        <v>46</v>
      </c>
      <c r="D180" s="50" t="s">
        <v>47</v>
      </c>
      <c r="E180" s="51" t="s">
        <v>34</v>
      </c>
      <c r="F180" s="68" t="n">
        <v>12.9</v>
      </c>
      <c r="G180" s="68"/>
      <c r="H180" s="68"/>
      <c r="I180" s="54" t="n">
        <f aca="false">ROUND(F180*G180,2)</f>
        <v>0</v>
      </c>
    </row>
    <row r="181" s="36" customFormat="true" ht="15" hidden="false" customHeight="false" outlineLevel="0" collapsed="false">
      <c r="A181" s="47"/>
      <c r="B181" s="56"/>
      <c r="C181" s="56"/>
      <c r="D181" s="59" t="s">
        <v>422</v>
      </c>
      <c r="E181" s="51"/>
      <c r="F181" s="68"/>
      <c r="G181" s="68"/>
      <c r="H181" s="68"/>
      <c r="I181" s="54" t="n">
        <f aca="false">ROUND(F181*G181,2)</f>
        <v>0</v>
      </c>
    </row>
    <row r="182" s="36" customFormat="true" ht="15" hidden="false" customHeight="false" outlineLevel="0" collapsed="false">
      <c r="A182" s="47"/>
      <c r="B182" s="48" t="s">
        <v>20</v>
      </c>
      <c r="C182" s="58" t="s">
        <v>31</v>
      </c>
      <c r="D182" s="50" t="s">
        <v>423</v>
      </c>
      <c r="E182" s="51" t="s">
        <v>34</v>
      </c>
      <c r="F182" s="68" t="n">
        <v>5.88</v>
      </c>
      <c r="G182" s="68"/>
      <c r="H182" s="68"/>
      <c r="I182" s="54" t="n">
        <f aca="false">ROUND(F182*G182,2)</f>
        <v>0</v>
      </c>
    </row>
    <row r="183" s="36" customFormat="true" ht="15" hidden="false" customHeight="false" outlineLevel="0" collapsed="false">
      <c r="A183" s="47"/>
      <c r="B183" s="48" t="s">
        <v>20</v>
      </c>
      <c r="C183" s="58" t="s">
        <v>425</v>
      </c>
      <c r="D183" s="86" t="s">
        <v>426</v>
      </c>
      <c r="E183" s="51" t="s">
        <v>53</v>
      </c>
      <c r="F183" s="68" t="n">
        <v>53</v>
      </c>
      <c r="G183" s="68"/>
      <c r="H183" s="68"/>
      <c r="I183" s="54" t="n">
        <f aca="false">ROUND(F183*G183,2)</f>
        <v>0</v>
      </c>
    </row>
    <row r="184" s="36" customFormat="true" ht="15" hidden="false" customHeight="false" outlineLevel="0" collapsed="false">
      <c r="A184" s="47"/>
      <c r="B184" s="48" t="s">
        <v>20</v>
      </c>
      <c r="C184" s="58" t="s">
        <v>40</v>
      </c>
      <c r="D184" s="50" t="s">
        <v>41</v>
      </c>
      <c r="E184" s="51" t="s">
        <v>24</v>
      </c>
      <c r="F184" s="68" t="n">
        <v>9.8</v>
      </c>
      <c r="G184" s="52"/>
      <c r="H184" s="52"/>
      <c r="I184" s="54" t="n">
        <f aca="false">ROUND(F184*G184,2)</f>
        <v>0</v>
      </c>
    </row>
    <row r="185" s="36" customFormat="true" ht="15" hidden="false" customHeight="false" outlineLevel="0" collapsed="false">
      <c r="A185" s="47"/>
      <c r="B185" s="48" t="s">
        <v>20</v>
      </c>
      <c r="C185" s="58" t="s">
        <v>429</v>
      </c>
      <c r="D185" s="86" t="s">
        <v>430</v>
      </c>
      <c r="E185" s="51" t="s">
        <v>24</v>
      </c>
      <c r="F185" s="68" t="n">
        <v>333</v>
      </c>
      <c r="G185" s="68"/>
      <c r="H185" s="68"/>
      <c r="I185" s="54" t="n">
        <f aca="false">ROUND(F185*G185,2)</f>
        <v>0</v>
      </c>
    </row>
    <row r="186" s="36" customFormat="true" ht="15" hidden="false" customHeight="false" outlineLevel="0" collapsed="false">
      <c r="A186" s="47"/>
      <c r="B186" s="56"/>
      <c r="C186" s="56"/>
      <c r="D186" s="59" t="s">
        <v>160</v>
      </c>
      <c r="E186" s="51"/>
      <c r="F186" s="68"/>
      <c r="G186" s="68"/>
      <c r="H186" s="68"/>
      <c r="I186" s="54" t="n">
        <f aca="false">ROUND(F186*G186,2)</f>
        <v>0</v>
      </c>
    </row>
    <row r="187" s="36" customFormat="true" ht="15" hidden="false" customHeight="false" outlineLevel="0" collapsed="false">
      <c r="A187" s="47"/>
      <c r="B187" s="48" t="s">
        <v>20</v>
      </c>
      <c r="C187" s="58" t="s">
        <v>162</v>
      </c>
      <c r="D187" s="86" t="s">
        <v>163</v>
      </c>
      <c r="E187" s="51" t="s">
        <v>24</v>
      </c>
      <c r="F187" s="68" t="n">
        <v>31</v>
      </c>
      <c r="G187" s="68"/>
      <c r="H187" s="68"/>
      <c r="I187" s="54" t="n">
        <f aca="false">ROUND(F187*G187,2)</f>
        <v>0</v>
      </c>
    </row>
    <row r="188" s="36" customFormat="true" ht="15" hidden="false" customHeight="false" outlineLevel="0" collapsed="false">
      <c r="A188" s="47"/>
      <c r="B188" s="48" t="s">
        <v>20</v>
      </c>
      <c r="C188" s="58" t="s">
        <v>72</v>
      </c>
      <c r="D188" s="50" t="s">
        <v>166</v>
      </c>
      <c r="E188" s="51" t="s">
        <v>24</v>
      </c>
      <c r="F188" s="68" t="n">
        <v>62</v>
      </c>
      <c r="G188" s="68"/>
      <c r="H188" s="68"/>
      <c r="I188" s="54" t="n">
        <f aca="false">ROUND(F188*G188,2)</f>
        <v>0</v>
      </c>
    </row>
    <row r="189" s="36" customFormat="true" ht="15" hidden="false" customHeight="false" outlineLevel="0" collapsed="false">
      <c r="A189" s="47"/>
      <c r="B189" s="48" t="s">
        <v>20</v>
      </c>
      <c r="C189" s="58" t="s">
        <v>76</v>
      </c>
      <c r="D189" s="50" t="s">
        <v>169</v>
      </c>
      <c r="E189" s="51" t="s">
        <v>24</v>
      </c>
      <c r="F189" s="68" t="n">
        <v>62</v>
      </c>
      <c r="G189" s="68"/>
      <c r="H189" s="68"/>
      <c r="I189" s="54" t="n">
        <f aca="false">ROUND(F189*G189,2)</f>
        <v>0</v>
      </c>
    </row>
    <row r="190" s="36" customFormat="true" ht="15" hidden="false" customHeight="false" outlineLevel="0" collapsed="false">
      <c r="A190" s="47"/>
      <c r="B190" s="56" t="s">
        <v>20</v>
      </c>
      <c r="C190" s="58" t="s">
        <v>432</v>
      </c>
      <c r="D190" s="50" t="s">
        <v>433</v>
      </c>
      <c r="E190" s="51" t="s">
        <v>140</v>
      </c>
      <c r="F190" s="68" t="n">
        <v>20</v>
      </c>
      <c r="G190" s="68"/>
      <c r="H190" s="68"/>
      <c r="I190" s="54" t="n">
        <f aca="false">ROUND(F190*G190,2)</f>
        <v>0</v>
      </c>
    </row>
    <row r="191" s="36" customFormat="true" ht="15" hidden="false" customHeight="false" outlineLevel="0" collapsed="false">
      <c r="A191" s="47"/>
      <c r="B191" s="56" t="s">
        <v>20</v>
      </c>
      <c r="C191" s="58" t="s">
        <v>435</v>
      </c>
      <c r="D191" s="86" t="s">
        <v>436</v>
      </c>
      <c r="E191" s="51" t="s">
        <v>140</v>
      </c>
      <c r="F191" s="68" t="n">
        <v>20</v>
      </c>
      <c r="G191" s="68"/>
      <c r="H191" s="68"/>
      <c r="I191" s="54" t="n">
        <f aca="false">ROUND(F191*G191,2)</f>
        <v>0</v>
      </c>
    </row>
    <row r="192" s="36" customFormat="true" ht="15" hidden="false" customHeight="false" outlineLevel="0" collapsed="false">
      <c r="A192" s="47"/>
      <c r="B192" s="56" t="s">
        <v>20</v>
      </c>
      <c r="C192" s="58" t="s">
        <v>437</v>
      </c>
      <c r="D192" s="86" t="s">
        <v>438</v>
      </c>
      <c r="E192" s="51" t="s">
        <v>140</v>
      </c>
      <c r="F192" s="68" t="n">
        <v>20</v>
      </c>
      <c r="G192" s="68"/>
      <c r="H192" s="68"/>
      <c r="I192" s="54" t="n">
        <f aca="false">ROUND(F192*G192,2)</f>
        <v>0</v>
      </c>
    </row>
    <row r="193" s="36" customFormat="true" ht="15" hidden="false" customHeight="false" outlineLevel="0" collapsed="false">
      <c r="A193" s="47"/>
      <c r="B193" s="56" t="s">
        <v>20</v>
      </c>
      <c r="C193" s="58" t="s">
        <v>131</v>
      </c>
      <c r="D193" s="50" t="s">
        <v>171</v>
      </c>
      <c r="E193" s="51" t="s">
        <v>24</v>
      </c>
      <c r="F193" s="68" t="n">
        <v>31</v>
      </c>
      <c r="G193" s="68"/>
      <c r="H193" s="68"/>
      <c r="I193" s="54" t="n">
        <f aca="false">ROUND(F193*G193,2)</f>
        <v>0</v>
      </c>
    </row>
    <row r="194" s="36" customFormat="true" ht="15" hidden="false" customHeight="false" outlineLevel="0" collapsed="false">
      <c r="A194" s="47"/>
      <c r="B194" s="56"/>
      <c r="C194" s="56"/>
      <c r="D194" s="59" t="s">
        <v>141</v>
      </c>
      <c r="E194" s="51"/>
      <c r="F194" s="68"/>
      <c r="G194" s="68"/>
      <c r="H194" s="68"/>
      <c r="I194" s="54" t="n">
        <f aca="false">ROUND(F194*G194,2)</f>
        <v>0</v>
      </c>
    </row>
    <row r="195" s="36" customFormat="true" ht="15" hidden="false" customHeight="false" outlineLevel="0" collapsed="false">
      <c r="A195" s="47"/>
      <c r="B195" s="56" t="s">
        <v>20</v>
      </c>
      <c r="C195" s="58" t="s">
        <v>131</v>
      </c>
      <c r="D195" s="50" t="s">
        <v>143</v>
      </c>
      <c r="E195" s="51" t="s">
        <v>24</v>
      </c>
      <c r="F195" s="68" t="n">
        <v>48</v>
      </c>
      <c r="G195" s="68"/>
      <c r="H195" s="68"/>
      <c r="I195" s="54" t="n">
        <f aca="false">ROUND(F195*G195,2)</f>
        <v>0</v>
      </c>
    </row>
    <row r="196" s="36" customFormat="true" ht="15" hidden="false" customHeight="false" outlineLevel="0" collapsed="false">
      <c r="A196" s="47"/>
      <c r="B196" s="56"/>
      <c r="C196" s="56"/>
      <c r="D196" s="59" t="s">
        <v>145</v>
      </c>
      <c r="E196" s="51"/>
      <c r="F196" s="68"/>
      <c r="G196" s="68"/>
      <c r="H196" s="68"/>
      <c r="I196" s="54" t="n">
        <f aca="false">ROUND(F196*G196,2)</f>
        <v>0</v>
      </c>
    </row>
    <row r="197" s="36" customFormat="true" ht="36" hidden="false" customHeight="false" outlineLevel="0" collapsed="false">
      <c r="A197" s="47"/>
      <c r="B197" s="48" t="s">
        <v>89</v>
      </c>
      <c r="C197" s="56" t="s">
        <v>147</v>
      </c>
      <c r="D197" s="50" t="s">
        <v>237</v>
      </c>
      <c r="E197" s="51" t="s">
        <v>29</v>
      </c>
      <c r="F197" s="68" t="n">
        <v>2</v>
      </c>
      <c r="G197" s="68"/>
      <c r="H197" s="68"/>
      <c r="I197" s="54" t="n">
        <f aca="false">ROUND(F197*G197,2)</f>
        <v>0</v>
      </c>
    </row>
    <row r="198" s="36" customFormat="true" ht="24" hidden="false" customHeight="false" outlineLevel="0" collapsed="false">
      <c r="A198" s="47"/>
      <c r="B198" s="56" t="s">
        <v>20</v>
      </c>
      <c r="C198" s="58" t="s">
        <v>151</v>
      </c>
      <c r="D198" s="50" t="s">
        <v>152</v>
      </c>
      <c r="E198" s="51" t="s">
        <v>140</v>
      </c>
      <c r="F198" s="68" t="n">
        <v>2</v>
      </c>
      <c r="G198" s="68"/>
      <c r="H198" s="68"/>
      <c r="I198" s="54" t="n">
        <f aca="false">ROUND(F198*G198,2)</f>
        <v>0</v>
      </c>
    </row>
    <row r="199" s="36" customFormat="true" ht="15" hidden="false" customHeight="false" outlineLevel="0" collapsed="false">
      <c r="A199" s="47"/>
      <c r="B199" s="56" t="s">
        <v>20</v>
      </c>
      <c r="C199" s="58" t="s">
        <v>154</v>
      </c>
      <c r="D199" s="86" t="s">
        <v>155</v>
      </c>
      <c r="E199" s="51" t="s">
        <v>140</v>
      </c>
      <c r="F199" s="68" t="n">
        <v>4</v>
      </c>
      <c r="G199" s="68"/>
      <c r="H199" s="68"/>
      <c r="I199" s="54" t="n">
        <f aca="false">ROUND(F199*G199,2)</f>
        <v>0</v>
      </c>
    </row>
    <row r="200" s="36" customFormat="true" ht="24" hidden="false" customHeight="false" outlineLevel="0" collapsed="false">
      <c r="A200" s="47"/>
      <c r="B200" s="48" t="s">
        <v>89</v>
      </c>
      <c r="C200" s="56" t="s">
        <v>439</v>
      </c>
      <c r="D200" s="50" t="s">
        <v>159</v>
      </c>
      <c r="E200" s="51" t="s">
        <v>140</v>
      </c>
      <c r="F200" s="68" t="n">
        <v>2</v>
      </c>
      <c r="G200" s="68"/>
      <c r="H200" s="68"/>
      <c r="I200" s="54" t="n">
        <f aca="false">ROUND(F200*G200,2)</f>
        <v>0</v>
      </c>
    </row>
    <row r="201" s="36" customFormat="true" ht="15" hidden="false" customHeight="false" outlineLevel="0" collapsed="false">
      <c r="A201" s="47"/>
      <c r="B201" s="56"/>
      <c r="C201" s="56"/>
      <c r="D201" s="59" t="s">
        <v>42</v>
      </c>
      <c r="E201" s="51"/>
      <c r="F201" s="68"/>
      <c r="G201" s="68"/>
      <c r="H201" s="68"/>
      <c r="I201" s="62"/>
    </row>
    <row r="202" s="36" customFormat="true" ht="15" hidden="false" customHeight="false" outlineLevel="0" collapsed="false">
      <c r="A202" s="63" t="s">
        <v>440</v>
      </c>
      <c r="B202" s="64"/>
      <c r="C202" s="64"/>
      <c r="D202" s="41" t="s">
        <v>441</v>
      </c>
      <c r="E202" s="65"/>
      <c r="F202" s="66"/>
      <c r="G202" s="66"/>
      <c r="H202" s="66"/>
      <c r="I202" s="67"/>
    </row>
    <row r="203" s="36" customFormat="true" ht="24" hidden="false" customHeight="false" outlineLevel="0" collapsed="false">
      <c r="A203" s="87"/>
      <c r="B203" s="48" t="s">
        <v>89</v>
      </c>
      <c r="C203" s="56" t="s">
        <v>174</v>
      </c>
      <c r="D203" s="50" t="s">
        <v>175</v>
      </c>
      <c r="E203" s="51" t="s">
        <v>24</v>
      </c>
      <c r="F203" s="68" t="n">
        <v>581</v>
      </c>
      <c r="G203" s="68"/>
      <c r="H203" s="68"/>
      <c r="I203" s="54" t="n">
        <f aca="false">ROUND(F203*G203,2)</f>
        <v>0</v>
      </c>
    </row>
    <row r="204" s="36" customFormat="true" ht="15" hidden="false" customHeight="false" outlineLevel="0" collapsed="false">
      <c r="A204" s="87"/>
      <c r="B204" s="48" t="s">
        <v>20</v>
      </c>
      <c r="C204" s="58" t="s">
        <v>36</v>
      </c>
      <c r="D204" s="50" t="s">
        <v>37</v>
      </c>
      <c r="E204" s="51" t="s">
        <v>34</v>
      </c>
      <c r="F204" s="68" t="n">
        <v>290.5</v>
      </c>
      <c r="G204" s="68"/>
      <c r="H204" s="68"/>
      <c r="I204" s="54" t="n">
        <f aca="false">ROUND(F204*G204,2)</f>
        <v>0</v>
      </c>
    </row>
    <row r="205" s="36" customFormat="true" ht="15" hidden="false" customHeight="false" outlineLevel="0" collapsed="false">
      <c r="A205" s="47"/>
      <c r="B205" s="48" t="s">
        <v>20</v>
      </c>
      <c r="C205" s="58" t="s">
        <v>40</v>
      </c>
      <c r="D205" s="50" t="s">
        <v>41</v>
      </c>
      <c r="E205" s="51" t="s">
        <v>34</v>
      </c>
      <c r="F205" s="68" t="n">
        <v>40.67</v>
      </c>
      <c r="G205" s="52"/>
      <c r="H205" s="52"/>
      <c r="I205" s="54" t="n">
        <f aca="false">ROUND(F205*G205,2)</f>
        <v>0</v>
      </c>
    </row>
    <row r="206" s="36" customFormat="true" ht="15" hidden="false" customHeight="false" outlineLevel="0" collapsed="false">
      <c r="A206" s="47"/>
      <c r="B206" s="56" t="s">
        <v>26</v>
      </c>
      <c r="C206" s="56"/>
      <c r="D206" s="50" t="s">
        <v>443</v>
      </c>
      <c r="E206" s="51" t="s">
        <v>140</v>
      </c>
      <c r="F206" s="68" t="n">
        <v>9</v>
      </c>
      <c r="G206" s="68"/>
      <c r="H206" s="68"/>
      <c r="I206" s="54" t="n">
        <f aca="false">ROUND(F206*G206,2)</f>
        <v>0</v>
      </c>
    </row>
    <row r="207" s="36" customFormat="true" ht="15" hidden="false" customHeight="false" outlineLevel="0" collapsed="false">
      <c r="A207" s="47"/>
      <c r="B207" s="83"/>
      <c r="C207" s="102"/>
      <c r="D207" s="59" t="s">
        <v>42</v>
      </c>
      <c r="E207" s="51"/>
      <c r="F207" s="68"/>
      <c r="G207" s="68"/>
      <c r="H207" s="68"/>
      <c r="I207" s="62"/>
    </row>
    <row r="208" customFormat="false" ht="14.25" hidden="false" customHeight="true" outlineLevel="0" collapsed="false">
      <c r="A208" s="47"/>
      <c r="B208" s="51"/>
      <c r="C208" s="47"/>
      <c r="D208" s="59"/>
      <c r="E208" s="105"/>
      <c r="F208" s="106" t="s">
        <v>445</v>
      </c>
      <c r="G208" s="106"/>
      <c r="H208" s="107"/>
      <c r="I208" s="108" t="n">
        <f aca="false">I18+I64+I114+I153+I177</f>
        <v>0</v>
      </c>
    </row>
    <row r="209" customFormat="false" ht="14.25" hidden="false" customHeight="false" outlineLevel="0" collapsed="false">
      <c r="A209" s="109"/>
      <c r="B209" s="110"/>
      <c r="C209" s="109"/>
      <c r="D209" s="111"/>
      <c r="E209" s="113"/>
      <c r="F209" s="114"/>
      <c r="G209" s="114"/>
      <c r="H209" s="114"/>
      <c r="I209" s="284"/>
    </row>
    <row r="210" customFormat="false" ht="14.25" hidden="false" customHeight="false" outlineLevel="0" collapsed="false">
      <c r="A210" s="116"/>
      <c r="B210" s="117" t="s">
        <v>537</v>
      </c>
      <c r="C210" s="117"/>
      <c r="D210" s="117"/>
      <c r="E210" s="113"/>
      <c r="F210" s="114"/>
      <c r="G210" s="114"/>
      <c r="H210" s="285"/>
      <c r="I210" s="286"/>
    </row>
    <row r="211" customFormat="false" ht="14.25" hidden="false" customHeight="false" outlineLevel="0" collapsed="false">
      <c r="A211" s="116"/>
      <c r="B211" s="117"/>
      <c r="C211" s="117"/>
      <c r="D211" s="117"/>
      <c r="E211" s="113"/>
      <c r="F211" s="113"/>
      <c r="G211" s="113"/>
      <c r="H211" s="113"/>
      <c r="I211" s="113"/>
    </row>
    <row r="212" customFormat="false" ht="14.25" hidden="false" customHeight="false" outlineLevel="0" collapsed="false">
      <c r="A212" s="116"/>
      <c r="B212" s="117"/>
      <c r="C212" s="117"/>
      <c r="D212" s="117"/>
      <c r="E212" s="113"/>
      <c r="F212" s="113"/>
      <c r="G212" s="113"/>
      <c r="H212" s="113"/>
      <c r="I212" s="113"/>
    </row>
    <row r="213" customFormat="false" ht="14.25" hidden="false" customHeight="false" outlineLevel="0" collapsed="false">
      <c r="A213" s="116"/>
      <c r="B213" s="120"/>
      <c r="C213" s="116"/>
      <c r="D213" s="121" t="s">
        <v>538</v>
      </c>
      <c r="E213" s="122"/>
      <c r="F213" s="123"/>
      <c r="G213" s="123"/>
      <c r="H213" s="123"/>
      <c r="I213" s="123"/>
    </row>
  </sheetData>
  <mergeCells count="7">
    <mergeCell ref="A7:D7"/>
    <mergeCell ref="E7:I7"/>
    <mergeCell ref="A9:I9"/>
    <mergeCell ref="A11:F11"/>
    <mergeCell ref="F208:G208"/>
    <mergeCell ref="B210:D210"/>
    <mergeCell ref="F210:G21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8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E38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H16" activeCellId="0" sqref="H16"/>
    </sheetView>
  </sheetViews>
  <sheetFormatPr defaultRowHeight="15.75" zeroHeight="false" outlineLevelRow="0" outlineLevelCol="0"/>
  <cols>
    <col collapsed="false" customWidth="true" hidden="false" outlineLevel="0" max="1" min="1" style="185" width="3.86"/>
    <col collapsed="false" customWidth="true" hidden="false" outlineLevel="0" max="2" min="2" style="186" width="24.42"/>
    <col collapsed="false" customWidth="false" hidden="true" outlineLevel="0" max="3" min="3" style="187" width="11.52"/>
    <col collapsed="false" customWidth="true" hidden="false" outlineLevel="0" max="4" min="4" style="187" width="5.57"/>
    <col collapsed="false" customWidth="true" hidden="false" outlineLevel="0" max="9" min="5" style="187" width="11.71"/>
    <col collapsed="false" customWidth="true" hidden="false" outlineLevel="0" max="10" min="10" style="188" width="11.71"/>
    <col collapsed="false" customWidth="true" hidden="false" outlineLevel="0" max="1025" min="11" style="185" width="22.43"/>
  </cols>
  <sheetData>
    <row r="2" customFormat="false" ht="19.5" hidden="false" customHeight="false" outlineLevel="0" collapsed="false">
      <c r="E2" s="189"/>
      <c r="F2" s="189"/>
      <c r="G2" s="189"/>
    </row>
    <row r="3" customFormat="false" ht="19.5" hidden="false" customHeight="false" outlineLevel="0" collapsed="false">
      <c r="E3" s="189" t="s">
        <v>539</v>
      </c>
      <c r="F3" s="189"/>
      <c r="G3" s="189"/>
      <c r="H3" s="189"/>
      <c r="I3" s="189"/>
      <c r="J3" s="189"/>
    </row>
    <row r="6" customFormat="false" ht="15.75" hidden="false" customHeight="true" outlineLevel="0" collapsed="false">
      <c r="A6" s="190" t="s">
        <v>489</v>
      </c>
      <c r="B6" s="190"/>
      <c r="C6" s="190"/>
      <c r="D6" s="190"/>
      <c r="E6" s="190"/>
      <c r="F6" s="190"/>
      <c r="G6" s="190"/>
      <c r="H6" s="190"/>
      <c r="I6" s="190"/>
      <c r="J6" s="190"/>
    </row>
    <row r="8" s="7" customFormat="true" ht="18.75" hidden="false" customHeight="true" outlineLevel="0" collapsed="false">
      <c r="A8" s="191" t="s">
        <v>2</v>
      </c>
      <c r="B8" s="192"/>
      <c r="C8" s="192"/>
      <c r="D8" s="192"/>
      <c r="E8" s="192"/>
      <c r="F8" s="192"/>
      <c r="G8" s="192"/>
      <c r="H8" s="192"/>
      <c r="I8" s="192"/>
      <c r="J8" s="193"/>
      <c r="K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</row>
    <row r="9" s="7" customFormat="true" ht="18.75" hidden="false" customHeight="true" outlineLevel="0" collapsed="false">
      <c r="A9" s="194" t="s">
        <v>3</v>
      </c>
      <c r="B9" s="194"/>
      <c r="C9" s="194"/>
      <c r="D9" s="194"/>
      <c r="E9" s="194"/>
      <c r="F9" s="194"/>
      <c r="G9" s="194"/>
      <c r="H9" s="194"/>
      <c r="I9" s="194"/>
      <c r="J9" s="194"/>
      <c r="K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</row>
    <row r="10" s="7" customFormat="true" ht="17.25" hidden="false" customHeight="true" outlineLevel="0" collapsed="false">
      <c r="A10" s="195" t="s">
        <v>4</v>
      </c>
      <c r="B10" s="196"/>
      <c r="C10" s="196"/>
      <c r="D10" s="196"/>
      <c r="E10" s="196"/>
      <c r="F10" s="196"/>
      <c r="G10" s="196"/>
      <c r="H10" s="198"/>
      <c r="I10" s="198"/>
      <c r="J10" s="199"/>
      <c r="K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</row>
    <row r="11" customFormat="false" ht="15.75" hidden="false" customHeight="false" outlineLevel="0" collapsed="false">
      <c r="A11" s="200"/>
      <c r="B11" s="200"/>
      <c r="C11" s="200"/>
      <c r="D11" s="200"/>
      <c r="E11" s="200"/>
      <c r="F11" s="200"/>
      <c r="G11" s="200"/>
      <c r="H11" s="200"/>
      <c r="I11" s="200"/>
      <c r="J11" s="200"/>
    </row>
    <row r="12" customFormat="false" ht="12" hidden="false" customHeight="true" outlineLevel="0" collapsed="false">
      <c r="A12" s="201"/>
      <c r="B12" s="202" t="s">
        <v>490</v>
      </c>
      <c r="C12" s="203" t="s">
        <v>491</v>
      </c>
      <c r="D12" s="203"/>
      <c r="E12" s="203" t="s">
        <v>492</v>
      </c>
      <c r="F12" s="203" t="s">
        <v>493</v>
      </c>
      <c r="G12" s="203" t="s">
        <v>494</v>
      </c>
      <c r="H12" s="203" t="s">
        <v>499</v>
      </c>
      <c r="I12" s="203" t="s">
        <v>500</v>
      </c>
      <c r="J12" s="204" t="s">
        <v>501</v>
      </c>
    </row>
    <row r="13" customFormat="false" ht="12" hidden="false" customHeight="true" outlineLevel="0" collapsed="false">
      <c r="A13" s="205" t="s">
        <v>502</v>
      </c>
      <c r="B13" s="206"/>
      <c r="C13" s="207" t="s">
        <v>503</v>
      </c>
      <c r="D13" s="207"/>
      <c r="E13" s="207" t="s">
        <v>504</v>
      </c>
      <c r="F13" s="207" t="n">
        <v>60</v>
      </c>
      <c r="G13" s="207" t="n">
        <v>90</v>
      </c>
      <c r="H13" s="207" t="n">
        <v>120</v>
      </c>
      <c r="I13" s="207" t="n">
        <v>150</v>
      </c>
      <c r="J13" s="204"/>
    </row>
    <row r="14" customFormat="false" ht="15" hidden="false" customHeight="true" outlineLevel="0" collapsed="false">
      <c r="A14" s="208" t="s">
        <v>505</v>
      </c>
      <c r="B14" s="209" t="s">
        <v>18</v>
      </c>
      <c r="C14" s="210"/>
      <c r="D14" s="210" t="s">
        <v>540</v>
      </c>
      <c r="E14" s="210"/>
      <c r="F14" s="210"/>
      <c r="G14" s="210"/>
      <c r="H14" s="210"/>
      <c r="I14" s="210"/>
      <c r="J14" s="211"/>
    </row>
    <row r="15" s="188" customFormat="true" ht="15" hidden="false" customHeight="true" outlineLevel="0" collapsed="false">
      <c r="A15" s="212"/>
      <c r="B15" s="209"/>
      <c r="C15" s="213"/>
      <c r="D15" s="213" t="s">
        <v>541</v>
      </c>
      <c r="E15" s="213"/>
      <c r="F15" s="213"/>
      <c r="G15" s="213"/>
      <c r="H15" s="214"/>
      <c r="I15" s="214"/>
      <c r="J15" s="215"/>
    </row>
    <row r="16" s="188" customFormat="true" ht="15.75" hidden="false" customHeight="true" outlineLevel="0" collapsed="false">
      <c r="A16" s="208" t="s">
        <v>506</v>
      </c>
      <c r="B16" s="209" t="s">
        <v>44</v>
      </c>
      <c r="C16" s="210"/>
      <c r="D16" s="210" t="s">
        <v>540</v>
      </c>
      <c r="E16" s="210"/>
      <c r="F16" s="210"/>
      <c r="G16" s="210"/>
      <c r="H16" s="210"/>
      <c r="I16" s="210"/>
      <c r="J16" s="211"/>
    </row>
    <row r="17" customFormat="false" ht="15" hidden="false" customHeight="false" outlineLevel="0" collapsed="false">
      <c r="A17" s="212"/>
      <c r="B17" s="209"/>
      <c r="C17" s="213"/>
      <c r="D17" s="213" t="s">
        <v>541</v>
      </c>
      <c r="E17" s="213"/>
      <c r="F17" s="213"/>
      <c r="G17" s="213"/>
      <c r="H17" s="214"/>
      <c r="I17" s="214"/>
      <c r="J17" s="215"/>
    </row>
    <row r="18" customFormat="false" ht="15" hidden="false" customHeight="true" outlineLevel="0" collapsed="false">
      <c r="A18" s="208" t="s">
        <v>507</v>
      </c>
      <c r="B18" s="209" t="s">
        <v>508</v>
      </c>
      <c r="C18" s="210"/>
      <c r="D18" s="210" t="s">
        <v>540</v>
      </c>
      <c r="E18" s="210"/>
      <c r="F18" s="210"/>
      <c r="G18" s="210"/>
      <c r="H18" s="210"/>
      <c r="I18" s="210"/>
      <c r="J18" s="211"/>
    </row>
    <row r="19" customFormat="false" ht="15" hidden="false" customHeight="false" outlineLevel="0" collapsed="false">
      <c r="A19" s="212"/>
      <c r="B19" s="209"/>
      <c r="C19" s="213"/>
      <c r="D19" s="213" t="s">
        <v>541</v>
      </c>
      <c r="E19" s="213"/>
      <c r="F19" s="213"/>
      <c r="G19" s="213"/>
      <c r="H19" s="214"/>
      <c r="I19" s="214"/>
      <c r="J19" s="215"/>
    </row>
    <row r="20" customFormat="false" ht="15" hidden="false" customHeight="true" outlineLevel="0" collapsed="false">
      <c r="A20" s="208" t="s">
        <v>509</v>
      </c>
      <c r="B20" s="209" t="s">
        <v>299</v>
      </c>
      <c r="C20" s="216"/>
      <c r="D20" s="210" t="s">
        <v>540</v>
      </c>
      <c r="E20" s="210"/>
      <c r="F20" s="210"/>
      <c r="G20" s="210"/>
      <c r="H20" s="210"/>
      <c r="I20" s="210"/>
      <c r="J20" s="211"/>
    </row>
    <row r="21" customFormat="false" ht="15" hidden="false" customHeight="false" outlineLevel="0" collapsed="false">
      <c r="A21" s="212"/>
      <c r="B21" s="209"/>
      <c r="C21" s="213"/>
      <c r="D21" s="213" t="s">
        <v>541</v>
      </c>
      <c r="E21" s="213"/>
      <c r="F21" s="213"/>
      <c r="G21" s="213"/>
      <c r="H21" s="213"/>
      <c r="I21" s="213"/>
      <c r="J21" s="217"/>
    </row>
    <row r="22" customFormat="false" ht="15" hidden="false" customHeight="true" outlineLevel="0" collapsed="false">
      <c r="A22" s="208" t="s">
        <v>510</v>
      </c>
      <c r="B22" s="209" t="s">
        <v>511</v>
      </c>
      <c r="C22" s="216"/>
      <c r="D22" s="210" t="s">
        <v>540</v>
      </c>
      <c r="E22" s="210"/>
      <c r="F22" s="210"/>
      <c r="G22" s="210"/>
      <c r="H22" s="210"/>
      <c r="I22" s="210"/>
      <c r="J22" s="211"/>
    </row>
    <row r="23" customFormat="false" ht="15" hidden="false" customHeight="false" outlineLevel="0" collapsed="false">
      <c r="A23" s="212"/>
      <c r="B23" s="209"/>
      <c r="C23" s="213"/>
      <c r="D23" s="213" t="s">
        <v>541</v>
      </c>
      <c r="E23" s="213"/>
      <c r="F23" s="213"/>
      <c r="G23" s="213"/>
      <c r="H23" s="213"/>
      <c r="I23" s="213"/>
      <c r="J23" s="217"/>
    </row>
    <row r="24" s="188" customFormat="true" ht="15.75" hidden="false" customHeight="false" outlineLevel="0" collapsed="false">
      <c r="A24" s="212"/>
      <c r="B24" s="218"/>
      <c r="C24" s="213"/>
      <c r="D24" s="213"/>
      <c r="E24" s="213"/>
      <c r="F24" s="213"/>
      <c r="G24" s="213"/>
      <c r="H24" s="219"/>
      <c r="I24" s="219"/>
      <c r="J24" s="220"/>
    </row>
    <row r="25" s="188" customFormat="true" ht="15.75" hidden="false" customHeight="true" outlineLevel="0" collapsed="false">
      <c r="A25" s="221" t="s">
        <v>512</v>
      </c>
      <c r="B25" s="221"/>
      <c r="C25" s="222"/>
      <c r="D25" s="210" t="s">
        <v>540</v>
      </c>
      <c r="E25" s="222"/>
      <c r="F25" s="222"/>
      <c r="G25" s="222"/>
      <c r="H25" s="222"/>
      <c r="I25" s="222"/>
      <c r="J25" s="223"/>
      <c r="K25" s="224"/>
    </row>
    <row r="26" customFormat="false" ht="15" hidden="false" customHeight="false" outlineLevel="0" collapsed="false">
      <c r="A26" s="221"/>
      <c r="B26" s="221"/>
      <c r="C26" s="225" t="e">
        <f aca="false">C15+C17+#REF!+C19+C21+#REF!+#REF!+#REF!+#REF!+#REF!+#REF!+#REF!+C24</f>
        <v>#REF!</v>
      </c>
      <c r="D26" s="213" t="s">
        <v>541</v>
      </c>
      <c r="E26" s="225"/>
      <c r="F26" s="225"/>
      <c r="G26" s="225"/>
      <c r="H26" s="225"/>
      <c r="I26" s="225"/>
      <c r="J26" s="225"/>
    </row>
    <row r="27" customFormat="false" ht="15" hidden="false" customHeight="true" outlineLevel="0" collapsed="false">
      <c r="A27" s="221" t="s">
        <v>513</v>
      </c>
      <c r="B27" s="221"/>
      <c r="C27" s="222"/>
      <c r="D27" s="210" t="s">
        <v>540</v>
      </c>
      <c r="E27" s="222"/>
      <c r="F27" s="222"/>
      <c r="G27" s="222"/>
      <c r="H27" s="222"/>
      <c r="I27" s="222"/>
      <c r="J27" s="226"/>
    </row>
    <row r="28" customFormat="false" ht="15" hidden="false" customHeight="false" outlineLevel="0" collapsed="false">
      <c r="A28" s="221"/>
      <c r="B28" s="221"/>
      <c r="C28" s="225"/>
      <c r="D28" s="213" t="s">
        <v>541</v>
      </c>
      <c r="E28" s="225"/>
      <c r="F28" s="225"/>
      <c r="G28" s="225"/>
      <c r="H28" s="225"/>
      <c r="I28" s="225"/>
      <c r="J28" s="227"/>
    </row>
    <row r="29" customFormat="false" ht="15.75" hidden="false" customHeight="false" outlineLevel="0" collapsed="false">
      <c r="A29" s="228"/>
      <c r="B29" s="228"/>
      <c r="C29" s="229"/>
      <c r="D29" s="229"/>
      <c r="E29" s="229"/>
      <c r="F29" s="229"/>
      <c r="G29" s="230"/>
      <c r="H29" s="229"/>
      <c r="I29" s="229"/>
      <c r="J29" s="229"/>
    </row>
    <row r="30" customFormat="false" ht="15.75" hidden="false" customHeight="false" outlineLevel="0" collapsed="false">
      <c r="A30" s="228"/>
      <c r="B30" s="228"/>
      <c r="C30" s="229"/>
      <c r="D30" s="229"/>
      <c r="E30" s="229"/>
      <c r="F30" s="229"/>
      <c r="G30" s="229"/>
      <c r="H30" s="229"/>
      <c r="I30" s="229"/>
      <c r="J30" s="229"/>
    </row>
    <row r="31" customFormat="false" ht="15.75" hidden="false" customHeight="false" outlineLevel="0" collapsed="false">
      <c r="A31" s="228"/>
      <c r="B31" s="228"/>
      <c r="C31" s="229"/>
      <c r="D31" s="229"/>
      <c r="E31" s="229"/>
      <c r="F31" s="229"/>
      <c r="G31" s="231"/>
      <c r="H31" s="229"/>
      <c r="I31" s="229"/>
      <c r="J31" s="229"/>
    </row>
    <row r="32" customFormat="false" ht="15.75" hidden="false" customHeight="true" outlineLevel="0" collapsed="false">
      <c r="A32" s="228"/>
      <c r="B32" s="232" t="s">
        <v>537</v>
      </c>
      <c r="C32" s="232"/>
      <c r="D32" s="232"/>
      <c r="E32" s="232"/>
      <c r="F32" s="232"/>
      <c r="G32" s="229"/>
      <c r="H32" s="229"/>
      <c r="I32" s="229"/>
      <c r="J32" s="229"/>
    </row>
    <row r="33" customFormat="false" ht="15.75" hidden="false" customHeight="false" outlineLevel="0" collapsed="false">
      <c r="A33" s="228"/>
      <c r="B33" s="233"/>
      <c r="C33" s="234"/>
      <c r="D33" s="234"/>
      <c r="E33" s="234"/>
      <c r="F33" s="234"/>
      <c r="G33" s="229"/>
      <c r="H33" s="229"/>
      <c r="I33" s="229"/>
      <c r="J33" s="229"/>
    </row>
    <row r="34" customFormat="false" ht="15.75" hidden="false" customHeight="false" outlineLevel="0" collapsed="false">
      <c r="A34" s="228"/>
      <c r="B34" s="233"/>
      <c r="C34" s="234"/>
      <c r="D34" s="234"/>
      <c r="E34" s="234"/>
      <c r="F34" s="234"/>
      <c r="G34" s="229"/>
      <c r="H34" s="229"/>
      <c r="I34" s="229"/>
      <c r="J34" s="229"/>
    </row>
    <row r="35" customFormat="false" ht="15.75" hidden="false" customHeight="false" outlineLevel="0" collapsed="false">
      <c r="A35" s="228"/>
      <c r="B35" s="235"/>
      <c r="C35" s="235"/>
      <c r="D35" s="235"/>
      <c r="E35" s="235"/>
      <c r="F35" s="235"/>
      <c r="G35" s="236"/>
      <c r="H35" s="229"/>
      <c r="I35" s="229"/>
      <c r="J35" s="229"/>
    </row>
    <row r="36" customFormat="false" ht="25.5" hidden="false" customHeight="true" outlineLevel="0" collapsed="false">
      <c r="A36" s="228"/>
      <c r="B36" s="121"/>
      <c r="C36" s="121" t="s">
        <v>449</v>
      </c>
      <c r="D36" s="121"/>
      <c r="E36" s="121"/>
      <c r="F36" s="121" t="s">
        <v>538</v>
      </c>
      <c r="G36" s="121"/>
      <c r="H36" s="229"/>
      <c r="I36" s="229"/>
      <c r="J36" s="229"/>
    </row>
    <row r="37" customFormat="false" ht="25.5" hidden="false" customHeight="false" outlineLevel="0" collapsed="false">
      <c r="A37" s="228"/>
      <c r="B37" s="121"/>
      <c r="C37" s="121" t="s">
        <v>450</v>
      </c>
      <c r="D37" s="121"/>
      <c r="E37" s="121"/>
      <c r="F37" s="121"/>
      <c r="G37" s="121"/>
      <c r="H37" s="229"/>
      <c r="I37" s="229"/>
      <c r="J37" s="229"/>
    </row>
    <row r="38" customFormat="false" ht="25.5" hidden="false" customHeight="false" outlineLevel="0" collapsed="false">
      <c r="A38" s="228"/>
      <c r="B38" s="121"/>
      <c r="C38" s="121" t="s">
        <v>451</v>
      </c>
      <c r="D38" s="121"/>
      <c r="E38" s="121"/>
      <c r="F38" s="237"/>
      <c r="G38" s="237"/>
      <c r="H38" s="229"/>
      <c r="I38" s="229"/>
      <c r="J38" s="229"/>
    </row>
  </sheetData>
  <mergeCells count="14">
    <mergeCell ref="A6:J6"/>
    <mergeCell ref="A9:J9"/>
    <mergeCell ref="A11:J11"/>
    <mergeCell ref="J12:J13"/>
    <mergeCell ref="B14:B15"/>
    <mergeCell ref="B16:B17"/>
    <mergeCell ref="B18:B19"/>
    <mergeCell ref="B20:B21"/>
    <mergeCell ref="B22:B23"/>
    <mergeCell ref="A25:B26"/>
    <mergeCell ref="A27:B28"/>
    <mergeCell ref="B32:F32"/>
    <mergeCell ref="F36:G36"/>
    <mergeCell ref="F37:G3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2013-11-05T10:31:33Z</dcterms:created>
  <dc:creator>ATO</dc:creator>
  <dc:description/>
  <dc:language>pt-BR</dc:language>
  <cp:lastModifiedBy/>
  <cp:lastPrinted>2020-01-06T18:50:59Z</cp:lastPrinted>
  <dcterms:modified xsi:type="dcterms:W3CDTF">2020-04-16T10:42:46Z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