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za.salomao\Documents\Documents\SECRETARIA DE DESENVOLVIMENTO REGIONAL\RECAPEAMENTO VILA NOVA - CONS. RODRI E EXPEDIC\LICITAÇÃO MAIO 22\"/>
    </mc:Choice>
  </mc:AlternateContent>
  <xr:revisionPtr revIDLastSave="0" documentId="13_ncr:1_{09DC667E-F83E-4E6A-999E-5A077BFB4F2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ORÇAMENTO" sheetId="1" r:id="rId1"/>
    <sheet name="CRONOGRAMA" sheetId="3" r:id="rId2"/>
    <sheet name="BDI" sheetId="6" r:id="rId3"/>
    <sheet name="MEMORIAL DE CALCULO" sheetId="8" r:id="rId4"/>
  </sheets>
  <definedNames>
    <definedName name="_xlnm.Print_Area" localSheetId="2">BDI!$A$1:$F$39</definedName>
    <definedName name="_xlnm.Print_Area" localSheetId="3">'MEMORIAL DE CALCULO'!$A$1:$E$24</definedName>
    <definedName name="_xlnm.Print_Area" localSheetId="0">ORÇAMENTO!$A$1:$H$31</definedName>
    <definedName name="_xlnm.Print_Titles" localSheetId="0">ORÇAMENTO!$1:$10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3" l="1"/>
  <c r="E28" i="3"/>
  <c r="F28" i="3"/>
  <c r="E23" i="1"/>
  <c r="J14" i="3"/>
  <c r="B25" i="6"/>
  <c r="A16" i="8" l="1"/>
  <c r="D6" i="8"/>
  <c r="D5" i="8"/>
  <c r="D4" i="8"/>
  <c r="D9" i="8"/>
  <c r="D8" i="8"/>
  <c r="D7" i="8"/>
  <c r="A28" i="6"/>
  <c r="A3" i="6"/>
  <c r="D25" i="6"/>
  <c r="F10" i="6"/>
  <c r="F9" i="6"/>
  <c r="F8" i="6"/>
  <c r="F7" i="6"/>
  <c r="F6" i="6"/>
  <c r="J13" i="3"/>
  <c r="A8" i="3"/>
  <c r="A7" i="3"/>
  <c r="A6" i="3"/>
  <c r="A5" i="3"/>
  <c r="A4" i="3"/>
  <c r="A3" i="3"/>
  <c r="D11" i="8" l="1"/>
  <c r="B14" i="3"/>
  <c r="B13" i="3"/>
  <c r="F15" i="1"/>
  <c r="F16" i="1" s="1"/>
  <c r="D16" i="8" l="1"/>
  <c r="D18" i="8" s="1"/>
  <c r="D20" i="1" s="1"/>
  <c r="F20" i="1" s="1"/>
  <c r="D18" i="1"/>
  <c r="D13" i="3"/>
  <c r="G13" i="3" l="1"/>
  <c r="K13" i="3" s="1"/>
  <c r="D19" i="1"/>
  <c r="F19" i="1" s="1"/>
  <c r="F18" i="1"/>
  <c r="F21" i="1" l="1"/>
  <c r="F22" i="1" s="1"/>
  <c r="F23" i="1" s="1"/>
  <c r="F24" i="1" s="1"/>
  <c r="D14" i="3" l="1"/>
  <c r="I14" i="3" s="1"/>
  <c r="I28" i="3" s="1"/>
  <c r="E22" i="1"/>
  <c r="D28" i="3" l="1"/>
  <c r="G14" i="3"/>
  <c r="H28" i="3" l="1"/>
  <c r="E14" i="3"/>
  <c r="K14" i="3"/>
  <c r="K28" i="3" s="1"/>
  <c r="J28" i="3" s="1"/>
  <c r="G28" i="3"/>
</calcChain>
</file>

<file path=xl/sharedStrings.xml><?xml version="1.0" encoding="utf-8"?>
<sst xmlns="http://schemas.openxmlformats.org/spreadsheetml/2006/main" count="121" uniqueCount="93">
  <si>
    <t>m²</t>
  </si>
  <si>
    <t>m³</t>
  </si>
  <si>
    <t>PLANILHA ORÇAMENTÁRIA</t>
  </si>
  <si>
    <t>PLANILHA ORÇAMENTÁRIA SINTÉTICA</t>
  </si>
  <si>
    <t>IMPRIMAÇÃO BETUMINOSA LIGANTE</t>
  </si>
  <si>
    <t>1.0</t>
  </si>
  <si>
    <t>1.1</t>
  </si>
  <si>
    <t>2.0</t>
  </si>
  <si>
    <t>2.1</t>
  </si>
  <si>
    <t>2.2</t>
  </si>
  <si>
    <t>2.3</t>
  </si>
  <si>
    <t>ITEM</t>
  </si>
  <si>
    <t>DESCRIÇÃO</t>
  </si>
  <si>
    <t>QUANT.</t>
  </si>
  <si>
    <t>PESO</t>
  </si>
  <si>
    <t>1º MÊS</t>
  </si>
  <si>
    <t>2º MÊS</t>
  </si>
  <si>
    <t>VALOR (R$)</t>
  </si>
  <si>
    <t>ÍNDICE</t>
  </si>
  <si>
    <t>NO MÊS</t>
  </si>
  <si>
    <t>ACUMULADO</t>
  </si>
  <si>
    <t/>
  </si>
  <si>
    <t>LOCAL E DATA</t>
  </si>
  <si>
    <t>CRONOGRAMA FÍSICO FINANCEIRO</t>
  </si>
  <si>
    <t>TOTAL COM BDI</t>
  </si>
  <si>
    <t>7.0</t>
  </si>
  <si>
    <t>_________________________</t>
  </si>
  <si>
    <t>DESCRIÇÃO SERVIÇOS</t>
  </si>
  <si>
    <t>U N</t>
  </si>
  <si>
    <t>P.U.
S/BDI</t>
  </si>
  <si>
    <t>TOTAL</t>
  </si>
  <si>
    <t>REFERENCIA</t>
  </si>
  <si>
    <t>CODIGO</t>
  </si>
  <si>
    <t>FONTE</t>
  </si>
  <si>
    <t>SERVIÇO PRELIMINAR</t>
  </si>
  <si>
    <t>RECAPEAMENTO ASFÁLTICO, SOBRE ASFALTO (2 CM DE CAPA ASFÁLTICA)</t>
  </si>
  <si>
    <t xml:space="preserve">TOTAL PROPOSTA </t>
  </si>
  <si>
    <t>OBJETO: RECAPEAMENTO DE VIAS URBANAS</t>
  </si>
  <si>
    <t>ÓRGÃO: SECRETARIA DE ESTADO DE DESENVOLVIMENTO REGIONAL</t>
  </si>
  <si>
    <t>PLACA DE IDENTIFICAÇÃO PARA OBRA</t>
  </si>
  <si>
    <t>VARRIÇÃO DE PAVIMENTO PARA RECAPEAMENTO</t>
  </si>
  <si>
    <t>CAMADA DE ROLAMENTO EM CONCRETO BETUMINOSO USINADO QUENTE - CBUQ</t>
  </si>
  <si>
    <t>LOCAL: RUA DOS EXPEDICIONARIOS,RUA CONSELHEIRO RODRIGUES ALVES,RUA ITALO MENEGON,RUA JOSÉ FURNIEL,RUA JOSÉ ALE</t>
  </si>
  <si>
    <t>PRAZO DE EXECUÇÃO : 2 MESES</t>
  </si>
  <si>
    <t>PLANILHA DE COMPOSIÇÃO DO BDI</t>
  </si>
  <si>
    <t>ITEM COMPONENTE</t>
  </si>
  <si>
    <t>ADOTADO</t>
  </si>
  <si>
    <t>SITUAÇÃO</t>
  </si>
  <si>
    <t xml:space="preserve">BDI ADOTADO = </t>
  </si>
  <si>
    <t xml:space="preserve"> </t>
  </si>
  <si>
    <t xml:space="preserve">ART </t>
  </si>
  <si>
    <t>________________________________</t>
  </si>
  <si>
    <t>RECURSO:SECRETARIA DE ESTADO DE DESENVOLVIMENTO REGIONAL</t>
  </si>
  <si>
    <t>TIPO DE OBRA: CONSTRUÇÃO DE RODOVIAS E FERROVIAS</t>
  </si>
  <si>
    <t>ADMINISTRAÇÃO CENTRAL</t>
  </si>
  <si>
    <t>SEGURO E GARANTIA</t>
  </si>
  <si>
    <t>RISCO</t>
  </si>
  <si>
    <t>DESPESAS FINANCEIRAS</t>
  </si>
  <si>
    <t>LUCRO</t>
  </si>
  <si>
    <t>TRIBUTOS (PIS, COFINS E ISSQN)</t>
  </si>
  <si>
    <t>1º QUARTIL</t>
  </si>
  <si>
    <t>MEDIANA</t>
  </si>
  <si>
    <t>3º QUARTIL</t>
  </si>
  <si>
    <t xml:space="preserve">
CONSTRUÇÃO DE RODOVIAS E FERROVIAS
</t>
  </si>
  <si>
    <t>CONFORME LEGISLAÇÃO ESPECIFICA</t>
  </si>
  <si>
    <t>RUA ÍTALO MENEGON</t>
  </si>
  <si>
    <t>RUA JOSÉ FURNIEL</t>
  </si>
  <si>
    <t>RUA JOSÉ ALE</t>
  </si>
  <si>
    <t>COMPRIMENTO</t>
  </si>
  <si>
    <t>LARTURA</t>
  </si>
  <si>
    <t>AREA TOTAL</t>
  </si>
  <si>
    <t xml:space="preserve">RUA </t>
  </si>
  <si>
    <t>RUA DOS EXPEDICIONARIOS</t>
  </si>
  <si>
    <t xml:space="preserve">RUA CONSELHEIRO RODRIGUES ALVES </t>
  </si>
  <si>
    <t>ÁREA DE VARRIÇÃO E IMPRIMAÇÃO</t>
  </si>
  <si>
    <t>ESPESSURA DA CAPA ASFALTICA</t>
  </si>
  <si>
    <t>TOTAL ÁREA DE VARRIÇÃO E IMPRIMAÇÃO</t>
  </si>
  <si>
    <t>UNID</t>
  </si>
  <si>
    <t>VOLUME TOTAL DE CONCRETO BETUMINOSO  USINADO QUENTE - CBUQ</t>
  </si>
  <si>
    <t>ART: 28027230211871515</t>
  </si>
  <si>
    <t>REFERÊNCIA: BOLETIM CDHU N°185 COM DESONERAÇÃO</t>
  </si>
  <si>
    <t>DATA: 20/05/2022</t>
  </si>
  <si>
    <t xml:space="preserve">BDI CALCULADO = </t>
  </si>
  <si>
    <t>OK</t>
  </si>
  <si>
    <t>PARAGUAÇU PAULISTA  20 DE MAIO DE 2022</t>
  </si>
  <si>
    <r>
      <rPr>
        <sz val="12"/>
        <color rgb="FFFF0000"/>
        <rFont val="Arial"/>
        <family val="2"/>
      </rPr>
      <t xml:space="preserve">prencher </t>
    </r>
    <r>
      <rPr>
        <sz val="12"/>
        <rFont val="Arial"/>
        <family val="2"/>
      </rPr>
      <t>BDI =&gt;</t>
    </r>
  </si>
  <si>
    <t>BDI (25%) (A SDR NÃO REMUNERA ADMINISTRAÇÃO LOCAL DA OBRA E TAMBÉM NÃO REMUNERA TAXAS DE MOBILIZAÇÃO E DESMOBILIZAÇÃO. É PERMITIDO B.D.I. DE ATÉ 25%)                                                                                                                                                                                               BDI =&gt;:</t>
  </si>
  <si>
    <t>Paraguaçu Paulista,   de      2022</t>
  </si>
  <si>
    <t>identificação e assinatuta responsável pela empresa</t>
  </si>
  <si>
    <t xml:space="preserve"> PARAGUAÇU PAULISTA      DE       DE 2022</t>
  </si>
  <si>
    <t>identificação e assinatura do responsável pela Empresa</t>
  </si>
  <si>
    <t xml:space="preserve">CREA/SP </t>
  </si>
  <si>
    <t>Paraguaçu Paulista,    de       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</si>
</sst>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&quot; &quot;;&quot;(&quot;#,##0.00&quot;)&quot;;&quot;-&quot;#&quot; &quot;;&quot; &quot;@&quot; &quot;"/>
    <numFmt numFmtId="165" formatCode="[$R$-416]&quot; &quot;#,##0.00;[Red]&quot;-&quot;[$R$-416]&quot; &quot;#,##0.00"/>
    <numFmt numFmtId="166" formatCode="0.000"/>
    <numFmt numFmtId="167" formatCode="_(* #,##0.00_);_(* \(#,##0.00\);_(* \-??_);_(@_)"/>
    <numFmt numFmtId="168" formatCode="_-&quot;R$ &quot;* #,##0.00_-;&quot;-R$ &quot;* #,##0.00_-;_-&quot;R$ &quot;* \-??_-;_-@_-"/>
    <numFmt numFmtId="169" formatCode="0.00%&quot; (*)&quot;"/>
  </numFmts>
  <fonts count="35" x14ac:knownFonts="1">
    <font>
      <sz val="11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Calibri"/>
      <family val="2"/>
    </font>
    <font>
      <sz val="11"/>
      <name val="Arial"/>
      <family val="2"/>
    </font>
    <font>
      <sz val="11"/>
      <color rgb="FFFFFFFF"/>
      <name val="Arial"/>
      <family val="2"/>
    </font>
    <font>
      <b/>
      <sz val="13"/>
      <color theme="1"/>
      <name val="Arial"/>
      <family val="2"/>
    </font>
    <font>
      <b/>
      <sz val="11"/>
      <color rgb="FFFFFFFF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10"/>
      <color rgb="FF000000"/>
      <name val="Times New Roman"/>
      <family val="1"/>
    </font>
    <font>
      <b/>
      <sz val="12"/>
      <name val="Arial"/>
      <family val="2"/>
      <charset val="1"/>
    </font>
    <font>
      <sz val="8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8"/>
      <color rgb="FF000000"/>
      <name val="Arial"/>
      <family val="2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b/>
      <sz val="12"/>
      <color theme="0"/>
      <name val="Arial"/>
      <family val="2"/>
    </font>
    <font>
      <sz val="8"/>
      <name val="Arial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theme="0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2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B2B2B2"/>
      </patternFill>
    </fill>
    <fill>
      <patternFill patternType="solid">
        <fgColor theme="4" tint="0.79998168889431442"/>
        <bgColor rgb="FFCC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EEECE1"/>
      </patternFill>
    </fill>
    <fill>
      <patternFill patternType="solid">
        <fgColor theme="4" tint="0.39997558519241921"/>
        <bgColor rgb="FFBFBFBF"/>
      </patternFill>
    </fill>
    <fill>
      <patternFill patternType="solid">
        <fgColor theme="4" tint="0.39997558519241921"/>
        <bgColor rgb="FFCCFF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FFFF00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/>
      <right/>
      <top style="thin">
        <color rgb="FF000000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rgb="FF000000"/>
      </right>
      <top style="dotted">
        <color auto="1"/>
      </top>
      <bottom style="dotted">
        <color auto="1"/>
      </bottom>
      <diagonal/>
    </border>
    <border>
      <left style="dotted">
        <color rgb="FF000000"/>
      </left>
      <right/>
      <top style="dotted">
        <color auto="1"/>
      </top>
      <bottom style="dotted">
        <color auto="1"/>
      </bottom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/>
      <right style="dotted">
        <color rgb="FF000000"/>
      </right>
      <top style="dotted">
        <color indexed="64"/>
      </top>
      <bottom/>
      <diagonal/>
    </border>
    <border>
      <left/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indexed="64"/>
      </left>
      <right style="thin">
        <color rgb="FFCCCCCC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rgb="FFCCCCC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dotted">
        <color auto="1"/>
      </left>
      <right/>
      <top/>
      <bottom style="dotted">
        <color rgb="FF000000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0" fontId="17" fillId="0" borderId="0"/>
    <xf numFmtId="0" fontId="18" fillId="0" borderId="0"/>
  </cellStyleXfs>
  <cellXfs count="328">
    <xf numFmtId="0" fontId="0" fillId="0" borderId="0" xfId="0"/>
    <xf numFmtId="165" fontId="0" fillId="0" borderId="0" xfId="0" applyNumberFormat="1"/>
    <xf numFmtId="0" fontId="2" fillId="0" borderId="8" xfId="0" applyFont="1" applyBorder="1" applyAlignment="1">
      <alignment horizontal="center"/>
    </xf>
    <xf numFmtId="10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 applyAlignment="1" applyProtection="1">
      <alignment horizontal="center"/>
      <protection locked="0"/>
    </xf>
    <xf numFmtId="2" fontId="2" fillId="0" borderId="8" xfId="0" applyNumberFormat="1" applyFont="1" applyBorder="1" applyAlignment="1" applyProtection="1">
      <alignment horizontal="right"/>
      <protection locked="0"/>
    </xf>
    <xf numFmtId="166" fontId="2" fillId="0" borderId="8" xfId="0" applyNumberFormat="1" applyFont="1" applyBorder="1" applyAlignment="1" applyProtection="1">
      <alignment horizontal="right"/>
      <protection locked="0"/>
    </xf>
    <xf numFmtId="0" fontId="8" fillId="0" borderId="9" xfId="0" applyFont="1" applyBorder="1" applyAlignment="1"/>
    <xf numFmtId="0" fontId="8" fillId="0" borderId="11" xfId="0" applyFont="1" applyBorder="1" applyAlignment="1"/>
    <xf numFmtId="0" fontId="8" fillId="0" borderId="7" xfId="0" applyFont="1" applyBorder="1"/>
    <xf numFmtId="0" fontId="2" fillId="0" borderId="7" xfId="0" applyFont="1" applyBorder="1"/>
    <xf numFmtId="0" fontId="2" fillId="0" borderId="0" xfId="0" applyFont="1" applyBorder="1"/>
    <xf numFmtId="44" fontId="2" fillId="0" borderId="8" xfId="0" applyNumberFormat="1" applyFont="1" applyBorder="1" applyAlignment="1">
      <alignment horizontal="center"/>
    </xf>
    <xf numFmtId="44" fontId="2" fillId="0" borderId="8" xfId="0" applyNumberFormat="1" applyFont="1" applyBorder="1" applyAlignment="1">
      <alignment horizontal="right"/>
    </xf>
    <xf numFmtId="44" fontId="2" fillId="0" borderId="8" xfId="0" applyNumberFormat="1" applyFont="1" applyBorder="1" applyAlignment="1" applyProtection="1">
      <alignment horizontal="center"/>
      <protection locked="0"/>
    </xf>
    <xf numFmtId="44" fontId="8" fillId="0" borderId="8" xfId="0" applyNumberFormat="1" applyFont="1" applyBorder="1" applyAlignment="1">
      <alignment horizontal="center"/>
    </xf>
    <xf numFmtId="44" fontId="2" fillId="0" borderId="8" xfId="0" applyNumberFormat="1" applyFont="1" applyBorder="1" applyAlignment="1" applyProtection="1">
      <alignment horizontal="center" vertical="center"/>
      <protection locked="0"/>
    </xf>
    <xf numFmtId="10" fontId="2" fillId="0" borderId="8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44" fontId="2" fillId="0" borderId="16" xfId="0" applyNumberFormat="1" applyFont="1" applyBorder="1" applyAlignment="1">
      <alignment horizontal="center"/>
    </xf>
    <xf numFmtId="44" fontId="2" fillId="0" borderId="16" xfId="0" applyNumberFormat="1" applyFont="1" applyBorder="1" applyAlignment="1">
      <alignment horizontal="right" vertical="center"/>
    </xf>
    <xf numFmtId="44" fontId="2" fillId="0" borderId="16" xfId="0" applyNumberFormat="1" applyFont="1" applyBorder="1" applyAlignment="1">
      <alignment horizontal="right"/>
    </xf>
    <xf numFmtId="0" fontId="2" fillId="0" borderId="15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2" fillId="0" borderId="18" xfId="0" applyFont="1" applyBorder="1"/>
    <xf numFmtId="0" fontId="10" fillId="0" borderId="0" xfId="0" applyFont="1" applyBorder="1"/>
    <xf numFmtId="0" fontId="10" fillId="0" borderId="19" xfId="0" applyFont="1" applyBorder="1"/>
    <xf numFmtId="0" fontId="13" fillId="0" borderId="0" xfId="0" applyFont="1" applyBorder="1"/>
    <xf numFmtId="0" fontId="11" fillId="0" borderId="0" xfId="0" applyFont="1" applyBorder="1"/>
    <xf numFmtId="0" fontId="8" fillId="0" borderId="0" xfId="0" applyFont="1" applyBorder="1" applyProtection="1">
      <protection locked="0"/>
    </xf>
    <xf numFmtId="0" fontId="11" fillId="0" borderId="19" xfId="0" applyFont="1" applyBorder="1"/>
    <xf numFmtId="10" fontId="11" fillId="0" borderId="0" xfId="0" applyNumberFormat="1" applyFont="1" applyBorder="1"/>
    <xf numFmtId="0" fontId="2" fillId="0" borderId="21" xfId="0" applyFont="1" applyBorder="1"/>
    <xf numFmtId="0" fontId="11" fillId="0" borderId="5" xfId="0" applyFont="1" applyBorder="1"/>
    <xf numFmtId="0" fontId="8" fillId="0" borderId="5" xfId="0" applyFont="1" applyBorder="1"/>
    <xf numFmtId="0" fontId="2" fillId="0" borderId="5" xfId="0" applyFont="1" applyBorder="1"/>
    <xf numFmtId="0" fontId="2" fillId="0" borderId="23" xfId="0" applyFont="1" applyBorder="1"/>
    <xf numFmtId="0" fontId="8" fillId="5" borderId="3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/>
    </xf>
    <xf numFmtId="0" fontId="8" fillId="5" borderId="3" xfId="0" applyFont="1" applyFill="1" applyBorder="1"/>
    <xf numFmtId="0" fontId="8" fillId="5" borderId="0" xfId="0" applyFont="1" applyFill="1" applyBorder="1" applyAlignment="1">
      <alignment horizontal="left" vertical="top" wrapText="1"/>
    </xf>
    <xf numFmtId="0" fontId="8" fillId="5" borderId="0" xfId="0" applyFont="1" applyFill="1" applyBorder="1" applyAlignment="1">
      <alignment horizontal="left"/>
    </xf>
    <xf numFmtId="0" fontId="8" fillId="5" borderId="0" xfId="0" applyFont="1" applyFill="1" applyBorder="1"/>
    <xf numFmtId="0" fontId="10" fillId="5" borderId="5" xfId="0" applyFont="1" applyFill="1" applyBorder="1"/>
    <xf numFmtId="0" fontId="8" fillId="5" borderId="5" xfId="0" applyFont="1" applyFill="1" applyBorder="1" applyAlignment="1">
      <alignment vertical="center"/>
    </xf>
    <xf numFmtId="0" fontId="8" fillId="5" borderId="5" xfId="0" applyFont="1" applyFill="1" applyBorder="1" applyAlignment="1">
      <alignment horizontal="left" vertical="center"/>
    </xf>
    <xf numFmtId="10" fontId="8" fillId="0" borderId="8" xfId="0" applyNumberFormat="1" applyFont="1" applyBorder="1" applyAlignment="1">
      <alignment horizontal="center"/>
    </xf>
    <xf numFmtId="44" fontId="8" fillId="0" borderId="16" xfId="0" applyNumberFormat="1" applyFont="1" applyBorder="1" applyAlignment="1">
      <alignment horizontal="center"/>
    </xf>
    <xf numFmtId="0" fontId="0" fillId="0" borderId="0" xfId="0" applyFill="1" applyBorder="1"/>
    <xf numFmtId="44" fontId="8" fillId="0" borderId="19" xfId="0" applyNumberFormat="1" applyFont="1" applyFill="1" applyBorder="1" applyAlignment="1"/>
    <xf numFmtId="0" fontId="8" fillId="0" borderId="1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5" borderId="30" xfId="0" applyFont="1" applyFill="1" applyBorder="1"/>
    <xf numFmtId="0" fontId="8" fillId="5" borderId="19" xfId="0" applyFont="1" applyFill="1" applyBorder="1"/>
    <xf numFmtId="0" fontId="8" fillId="5" borderId="0" xfId="0" applyFont="1" applyFill="1" applyBorder="1" applyAlignment="1">
      <alignment horizontal="center"/>
    </xf>
    <xf numFmtId="0" fontId="8" fillId="5" borderId="19" xfId="0" applyFont="1" applyFill="1" applyBorder="1" applyAlignment="1">
      <alignment horizontal="center"/>
    </xf>
    <xf numFmtId="0" fontId="11" fillId="3" borderId="22" xfId="0" applyFont="1" applyFill="1" applyBorder="1"/>
    <xf numFmtId="0" fontId="11" fillId="3" borderId="5" xfId="0" applyFont="1" applyFill="1" applyBorder="1"/>
    <xf numFmtId="0" fontId="11" fillId="3" borderId="23" xfId="0" applyFont="1" applyFill="1" applyBorder="1"/>
    <xf numFmtId="0" fontId="5" fillId="7" borderId="35" xfId="0" applyFont="1" applyFill="1" applyBorder="1" applyAlignment="1">
      <alignment horizontal="right" vertical="center" wrapText="1"/>
    </xf>
    <xf numFmtId="0" fontId="5" fillId="7" borderId="0" xfId="0" applyFont="1" applyFill="1" applyBorder="1" applyAlignment="1">
      <alignment horizontal="left" vertical="center" wrapText="1"/>
    </xf>
    <xf numFmtId="0" fontId="0" fillId="7" borderId="36" xfId="0" applyFill="1" applyBorder="1"/>
    <xf numFmtId="0" fontId="5" fillId="7" borderId="37" xfId="0" applyFont="1" applyFill="1" applyBorder="1" applyAlignment="1">
      <alignment horizontal="right" vertical="center" wrapText="1"/>
    </xf>
    <xf numFmtId="0" fontId="5" fillId="7" borderId="38" xfId="0" applyFont="1" applyFill="1" applyBorder="1" applyAlignment="1">
      <alignment horizontal="left" vertical="center" wrapText="1"/>
    </xf>
    <xf numFmtId="0" fontId="6" fillId="7" borderId="38" xfId="0" applyFont="1" applyFill="1" applyBorder="1" applyAlignment="1">
      <alignment vertical="center"/>
    </xf>
    <xf numFmtId="44" fontId="5" fillId="7" borderId="38" xfId="1" applyFont="1" applyFill="1" applyBorder="1" applyAlignment="1">
      <alignment vertical="center" wrapText="1"/>
    </xf>
    <xf numFmtId="0" fontId="0" fillId="7" borderId="39" xfId="0" applyFill="1" applyBorder="1"/>
    <xf numFmtId="10" fontId="4" fillId="6" borderId="8" xfId="4" applyNumberFormat="1" applyFont="1" applyFill="1" applyBorder="1" applyAlignment="1" applyProtection="1">
      <alignment horizontal="center" vertical="center"/>
    </xf>
    <xf numFmtId="4" fontId="4" fillId="6" borderId="8" xfId="0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4" fontId="10" fillId="4" borderId="10" xfId="0" applyNumberFormat="1" applyFont="1" applyFill="1" applyBorder="1" applyAlignment="1">
      <alignment vertical="center"/>
    </xf>
    <xf numFmtId="167" fontId="10" fillId="4" borderId="10" xfId="3" applyNumberFormat="1" applyFont="1" applyFill="1" applyBorder="1" applyAlignment="1" applyProtection="1">
      <alignment horizontal="right" vertical="center"/>
    </xf>
    <xf numFmtId="4" fontId="4" fillId="4" borderId="10" xfId="0" applyNumberFormat="1" applyFont="1" applyFill="1" applyBorder="1" applyAlignment="1">
      <alignment horizontal="right" vertical="center"/>
    </xf>
    <xf numFmtId="4" fontId="10" fillId="4" borderId="10" xfId="4" applyNumberFormat="1" applyFont="1" applyFill="1" applyBorder="1" applyAlignment="1" applyProtection="1">
      <alignment horizontal="right" vertical="center"/>
    </xf>
    <xf numFmtId="4" fontId="10" fillId="4" borderId="11" xfId="0" applyNumberFormat="1" applyFont="1" applyFill="1" applyBorder="1" applyAlignment="1">
      <alignment horizontal="right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/>
    </xf>
    <xf numFmtId="168" fontId="10" fillId="0" borderId="8" xfId="3" applyNumberFormat="1" applyFont="1" applyBorder="1" applyAlignment="1" applyProtection="1">
      <alignment horizontal="right" vertical="center"/>
    </xf>
    <xf numFmtId="168" fontId="10" fillId="0" borderId="8" xfId="0" applyNumberFormat="1" applyFont="1" applyBorder="1" applyAlignment="1">
      <alignment horizontal="right" vertical="center"/>
    </xf>
    <xf numFmtId="4" fontId="10" fillId="0" borderId="8" xfId="4" applyNumberFormat="1" applyFont="1" applyBorder="1" applyAlignment="1" applyProtection="1">
      <alignment horizontal="center" vertical="center"/>
    </xf>
    <xf numFmtId="168" fontId="4" fillId="4" borderId="40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vertical="center"/>
    </xf>
    <xf numFmtId="168" fontId="10" fillId="4" borderId="10" xfId="3" applyNumberFormat="1" applyFont="1" applyFill="1" applyBorder="1" applyAlignment="1" applyProtection="1">
      <alignment horizontal="right" vertical="center"/>
    </xf>
    <xf numFmtId="168" fontId="4" fillId="4" borderId="10" xfId="0" applyNumberFormat="1" applyFont="1" applyFill="1" applyBorder="1" applyAlignment="1">
      <alignment horizontal="right" vertical="center"/>
    </xf>
    <xf numFmtId="4" fontId="10" fillId="0" borderId="32" xfId="0" applyNumberFormat="1" applyFont="1" applyBorder="1" applyAlignment="1">
      <alignment horizontal="center" vertical="center"/>
    </xf>
    <xf numFmtId="168" fontId="10" fillId="0" borderId="32" xfId="3" applyNumberFormat="1" applyFont="1" applyBorder="1" applyAlignment="1" applyProtection="1">
      <alignment horizontal="center" vertical="center"/>
    </xf>
    <xf numFmtId="168" fontId="10" fillId="0" borderId="32" xfId="0" applyNumberFormat="1" applyFont="1" applyBorder="1" applyAlignment="1">
      <alignment horizontal="center" vertical="center"/>
    </xf>
    <xf numFmtId="0" fontId="10" fillId="0" borderId="32" xfId="4" applyNumberFormat="1" applyFont="1" applyBorder="1" applyAlignment="1" applyProtection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168" fontId="10" fillId="0" borderId="8" xfId="3" applyNumberFormat="1" applyFont="1" applyBorder="1" applyAlignment="1" applyProtection="1">
      <alignment horizontal="center" vertical="center"/>
    </xf>
    <xf numFmtId="168" fontId="10" fillId="0" borderId="8" xfId="0" applyNumberFormat="1" applyFont="1" applyBorder="1" applyAlignment="1">
      <alignment horizontal="center" vertical="center"/>
    </xf>
    <xf numFmtId="0" fontId="10" fillId="0" borderId="8" xfId="4" applyNumberFormat="1" applyFont="1" applyBorder="1" applyAlignment="1" applyProtection="1">
      <alignment horizontal="center" vertical="center"/>
    </xf>
    <xf numFmtId="168" fontId="4" fillId="4" borderId="32" xfId="0" applyNumberFormat="1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center" vertical="center"/>
    </xf>
    <xf numFmtId="43" fontId="10" fillId="4" borderId="10" xfId="3" applyFont="1" applyFill="1" applyBorder="1" applyAlignment="1" applyProtection="1">
      <alignment vertical="center"/>
    </xf>
    <xf numFmtId="43" fontId="4" fillId="4" borderId="8" xfId="3" applyFont="1" applyFill="1" applyBorder="1" applyAlignment="1" applyProtection="1">
      <alignment horizontal="right" vertical="center"/>
    </xf>
    <xf numFmtId="10" fontId="10" fillId="4" borderId="10" xfId="4" applyNumberFormat="1" applyFont="1" applyFill="1" applyBorder="1" applyAlignment="1" applyProtection="1">
      <alignment vertical="center"/>
    </xf>
    <xf numFmtId="4" fontId="10" fillId="4" borderId="11" xfId="0" applyNumberFormat="1" applyFont="1" applyFill="1" applyBorder="1" applyAlignment="1">
      <alignment vertical="center"/>
    </xf>
    <xf numFmtId="10" fontId="4" fillId="0" borderId="0" xfId="4" applyNumberFormat="1" applyFont="1" applyBorder="1" applyAlignment="1" applyProtection="1">
      <alignment horizontal="right" vertical="center"/>
    </xf>
    <xf numFmtId="0" fontId="14" fillId="4" borderId="25" xfId="0" applyFont="1" applyFill="1" applyBorder="1" applyAlignment="1">
      <alignment vertical="center"/>
    </xf>
    <xf numFmtId="0" fontId="14" fillId="4" borderId="34" xfId="0" applyFont="1" applyFill="1" applyBorder="1" applyAlignment="1">
      <alignment vertical="center"/>
    </xf>
    <xf numFmtId="0" fontId="14" fillId="4" borderId="35" xfId="0" applyFont="1" applyFill="1" applyBorder="1" applyAlignment="1">
      <alignment vertical="center"/>
    </xf>
    <xf numFmtId="0" fontId="14" fillId="4" borderId="36" xfId="0" applyFont="1" applyFill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/>
    </xf>
    <xf numFmtId="43" fontId="10" fillId="4" borderId="25" xfId="3" applyFont="1" applyFill="1" applyBorder="1" applyAlignment="1" applyProtection="1">
      <alignment vertical="center"/>
    </xf>
    <xf numFmtId="10" fontId="4" fillId="4" borderId="25" xfId="4" applyNumberFormat="1" applyFont="1" applyFill="1" applyBorder="1" applyAlignment="1" applyProtection="1">
      <alignment vertical="center"/>
    </xf>
    <xf numFmtId="4" fontId="4" fillId="4" borderId="34" xfId="0" applyNumberFormat="1" applyFont="1" applyFill="1" applyBorder="1" applyAlignment="1">
      <alignment vertical="center"/>
    </xf>
    <xf numFmtId="43" fontId="4" fillId="4" borderId="31" xfId="3" applyFont="1" applyFill="1" applyBorder="1" applyAlignment="1" applyProtection="1">
      <alignment vertical="center"/>
    </xf>
    <xf numFmtId="0" fontId="6" fillId="7" borderId="3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vertical="center" wrapText="1"/>
    </xf>
    <xf numFmtId="0" fontId="15" fillId="7" borderId="35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vertical="center" wrapText="1"/>
    </xf>
    <xf numFmtId="0" fontId="4" fillId="7" borderId="33" xfId="0" applyFont="1" applyFill="1" applyBorder="1" applyAlignment="1">
      <alignment horizontal="center" vertical="center"/>
    </xf>
    <xf numFmtId="43" fontId="10" fillId="7" borderId="25" xfId="3" applyFont="1" applyFill="1" applyBorder="1" applyAlignment="1" applyProtection="1">
      <alignment vertical="center"/>
    </xf>
    <xf numFmtId="43" fontId="4" fillId="7" borderId="25" xfId="3" applyFont="1" applyFill="1" applyBorder="1" applyAlignment="1" applyProtection="1">
      <alignment vertical="center"/>
    </xf>
    <xf numFmtId="10" fontId="4" fillId="7" borderId="25" xfId="4" applyNumberFormat="1" applyFont="1" applyFill="1" applyBorder="1" applyAlignment="1" applyProtection="1">
      <alignment vertical="center"/>
    </xf>
    <xf numFmtId="4" fontId="4" fillId="7" borderId="34" xfId="0" applyNumberFormat="1" applyFont="1" applyFill="1" applyBorder="1" applyAlignment="1">
      <alignment vertical="center"/>
    </xf>
    <xf numFmtId="0" fontId="4" fillId="7" borderId="35" xfId="0" applyFont="1" applyFill="1" applyBorder="1" applyAlignment="1">
      <alignment horizontal="center" vertical="center"/>
    </xf>
    <xf numFmtId="43" fontId="10" fillId="7" borderId="0" xfId="3" applyFont="1" applyFill="1" applyBorder="1" applyAlignment="1" applyProtection="1">
      <alignment vertical="center"/>
    </xf>
    <xf numFmtId="43" fontId="4" fillId="7" borderId="0" xfId="3" applyFont="1" applyFill="1" applyBorder="1" applyAlignment="1" applyProtection="1">
      <alignment vertical="center"/>
    </xf>
    <xf numFmtId="10" fontId="4" fillId="7" borderId="0" xfId="4" applyNumberFormat="1" applyFont="1" applyFill="1" applyBorder="1" applyAlignment="1" applyProtection="1">
      <alignment vertical="center"/>
    </xf>
    <xf numFmtId="4" fontId="4" fillId="7" borderId="36" xfId="0" applyNumberFormat="1" applyFont="1" applyFill="1" applyBorder="1" applyAlignment="1">
      <alignment vertical="center"/>
    </xf>
    <xf numFmtId="168" fontId="10" fillId="7" borderId="0" xfId="3" applyNumberFormat="1" applyFont="1" applyFill="1" applyBorder="1" applyAlignment="1" applyProtection="1">
      <alignment horizontal="right" vertical="center"/>
    </xf>
    <xf numFmtId="4" fontId="10" fillId="7" borderId="0" xfId="4" applyNumberFormat="1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4" fontId="10" fillId="0" borderId="10" xfId="0" applyNumberFormat="1" applyFont="1" applyBorder="1" applyAlignment="1">
      <alignment vertical="center"/>
    </xf>
    <xf numFmtId="167" fontId="10" fillId="0" borderId="10" xfId="3" applyNumberFormat="1" applyFont="1" applyBorder="1" applyAlignment="1" applyProtection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10" fillId="0" borderId="10" xfId="4" applyNumberFormat="1" applyFont="1" applyBorder="1" applyAlignment="1" applyProtection="1">
      <alignment horizontal="right" vertical="center"/>
    </xf>
    <xf numFmtId="4" fontId="10" fillId="0" borderId="11" xfId="0" applyNumberFormat="1" applyFont="1" applyBorder="1" applyAlignment="1">
      <alignment horizontal="right" vertical="center"/>
    </xf>
    <xf numFmtId="0" fontId="14" fillId="4" borderId="0" xfId="0" applyFont="1" applyFill="1" applyBorder="1" applyAlignment="1">
      <alignment vertical="center"/>
    </xf>
    <xf numFmtId="14" fontId="14" fillId="4" borderId="0" xfId="0" applyNumberFormat="1" applyFont="1" applyFill="1" applyBorder="1" applyAlignment="1">
      <alignment vertical="center"/>
    </xf>
    <xf numFmtId="0" fontId="10" fillId="7" borderId="0" xfId="0" applyFont="1" applyFill="1" applyBorder="1" applyAlignment="1">
      <alignment vertical="top" wrapText="1"/>
    </xf>
    <xf numFmtId="0" fontId="10" fillId="7" borderId="0" xfId="0" applyFont="1" applyFill="1" applyBorder="1" applyAlignment="1">
      <alignment horizontal="center" vertical="center" wrapText="1"/>
    </xf>
    <xf numFmtId="4" fontId="10" fillId="7" borderId="0" xfId="0" applyNumberFormat="1" applyFont="1" applyFill="1" applyBorder="1" applyAlignment="1">
      <alignment horizontal="center" vertical="center"/>
    </xf>
    <xf numFmtId="4" fontId="10" fillId="7" borderId="36" xfId="0" applyNumberFormat="1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vertical="center"/>
    </xf>
    <xf numFmtId="4" fontId="10" fillId="7" borderId="36" xfId="0" applyNumberFormat="1" applyFont="1" applyFill="1" applyBorder="1" applyAlignment="1">
      <alignment horizontal="right" vertical="center"/>
    </xf>
    <xf numFmtId="4" fontId="4" fillId="0" borderId="36" xfId="0" applyNumberFormat="1" applyFont="1" applyBorder="1" applyAlignment="1">
      <alignment vertical="center"/>
    </xf>
    <xf numFmtId="0" fontId="15" fillId="7" borderId="42" xfId="0" applyFont="1" applyFill="1" applyBorder="1" applyAlignment="1">
      <alignment horizontal="center" vertical="center" wrapText="1"/>
    </xf>
    <xf numFmtId="0" fontId="10" fillId="7" borderId="35" xfId="0" applyFont="1" applyFill="1" applyBorder="1" applyAlignment="1">
      <alignment vertical="center"/>
    </xf>
    <xf numFmtId="43" fontId="0" fillId="0" borderId="0" xfId="0" applyNumberFormat="1"/>
    <xf numFmtId="0" fontId="10" fillId="5" borderId="0" xfId="0" applyFont="1" applyFill="1" applyBorder="1"/>
    <xf numFmtId="0" fontId="8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horizontal="left" vertical="center"/>
    </xf>
    <xf numFmtId="0" fontId="0" fillId="7" borderId="0" xfId="0" applyFill="1"/>
    <xf numFmtId="0" fontId="19" fillId="0" borderId="0" xfId="0" applyFont="1" applyAlignment="1">
      <alignment horizontal="right"/>
    </xf>
    <xf numFmtId="0" fontId="19" fillId="0" borderId="0" xfId="0" applyFont="1"/>
    <xf numFmtId="0" fontId="21" fillId="7" borderId="0" xfId="0" applyFont="1" applyFill="1"/>
    <xf numFmtId="0" fontId="22" fillId="7" borderId="0" xfId="0" applyFont="1" applyFill="1"/>
    <xf numFmtId="0" fontId="20" fillId="7" borderId="0" xfId="0" applyFont="1" applyFill="1"/>
    <xf numFmtId="0" fontId="23" fillId="7" borderId="0" xfId="0" applyFont="1" applyFill="1" applyAlignment="1">
      <alignment horizontal="left"/>
    </xf>
    <xf numFmtId="0" fontId="23" fillId="7" borderId="0" xfId="0" applyFont="1" applyFill="1"/>
    <xf numFmtId="10" fontId="19" fillId="13" borderId="0" xfId="0" applyNumberFormat="1" applyFont="1" applyFill="1"/>
    <xf numFmtId="0" fontId="21" fillId="0" borderId="43" xfId="0" applyFont="1" applyBorder="1" applyAlignment="1">
      <alignment horizontal="center"/>
    </xf>
    <xf numFmtId="0" fontId="5" fillId="14" borderId="8" xfId="0" applyFont="1" applyFill="1" applyBorder="1" applyAlignment="1">
      <alignment horizontal="center"/>
    </xf>
    <xf numFmtId="0" fontId="5" fillId="14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/>
    </xf>
    <xf numFmtId="2" fontId="6" fillId="0" borderId="8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7" borderId="0" xfId="0" applyFont="1" applyFill="1"/>
    <xf numFmtId="0" fontId="5" fillId="14" borderId="9" xfId="0" applyFont="1" applyFill="1" applyBorder="1" applyAlignment="1">
      <alignment horizontal="left"/>
    </xf>
    <xf numFmtId="0" fontId="5" fillId="14" borderId="10" xfId="0" applyFont="1" applyFill="1" applyBorder="1"/>
    <xf numFmtId="4" fontId="5" fillId="14" borderId="11" xfId="0" applyNumberFormat="1" applyFont="1" applyFill="1" applyBorder="1" applyAlignment="1">
      <alignment horizontal="center"/>
    </xf>
    <xf numFmtId="4" fontId="6" fillId="0" borderId="8" xfId="0" applyNumberFormat="1" applyFont="1" applyBorder="1" applyAlignment="1">
      <alignment horizontal="center"/>
    </xf>
    <xf numFmtId="2" fontId="5" fillId="14" borderId="8" xfId="0" applyNumberFormat="1" applyFont="1" applyFill="1" applyBorder="1" applyAlignment="1">
      <alignment horizontal="center"/>
    </xf>
    <xf numFmtId="0" fontId="28" fillId="7" borderId="24" xfId="0" applyFont="1" applyFill="1" applyBorder="1"/>
    <xf numFmtId="0" fontId="28" fillId="7" borderId="33" xfId="0" applyFont="1" applyFill="1" applyBorder="1"/>
    <xf numFmtId="0" fontId="28" fillId="7" borderId="25" xfId="0" applyFont="1" applyFill="1" applyBorder="1"/>
    <xf numFmtId="0" fontId="28" fillId="7" borderId="20" xfId="0" applyFont="1" applyFill="1" applyBorder="1"/>
    <xf numFmtId="0" fontId="28" fillId="7" borderId="18" xfId="0" applyFont="1" applyFill="1" applyBorder="1"/>
    <xf numFmtId="0" fontId="5" fillId="7" borderId="18" xfId="0" applyFont="1" applyFill="1" applyBorder="1" applyAlignment="1">
      <alignment horizontal="center"/>
    </xf>
    <xf numFmtId="0" fontId="5" fillId="7" borderId="35" xfId="0" applyFont="1" applyFill="1" applyBorder="1" applyAlignment="1"/>
    <xf numFmtId="0" fontId="5" fillId="7" borderId="0" xfId="0" applyFont="1" applyFill="1" applyBorder="1" applyAlignment="1"/>
    <xf numFmtId="0" fontId="5" fillId="7" borderId="19" xfId="0" applyFont="1" applyFill="1" applyBorder="1" applyAlignment="1"/>
    <xf numFmtId="0" fontId="29" fillId="7" borderId="18" xfId="0" applyFont="1" applyFill="1" applyBorder="1" applyAlignment="1" applyProtection="1">
      <alignment horizontal="center"/>
      <protection locked="0"/>
    </xf>
    <xf numFmtId="0" fontId="29" fillId="7" borderId="35" xfId="0" applyFont="1" applyFill="1" applyBorder="1" applyAlignment="1" applyProtection="1">
      <protection locked="0"/>
    </xf>
    <xf numFmtId="0" fontId="29" fillId="7" borderId="0" xfId="0" applyFont="1" applyFill="1" applyBorder="1" applyAlignment="1" applyProtection="1">
      <protection locked="0"/>
    </xf>
    <xf numFmtId="0" fontId="30" fillId="7" borderId="0" xfId="0" applyFont="1" applyFill="1" applyBorder="1" applyAlignment="1">
      <alignment horizontal="left"/>
    </xf>
    <xf numFmtId="0" fontId="30" fillId="7" borderId="19" xfId="0" applyFont="1" applyFill="1" applyBorder="1"/>
    <xf numFmtId="0" fontId="29" fillId="7" borderId="22" xfId="0" applyFont="1" applyFill="1" applyBorder="1" applyAlignment="1" applyProtection="1">
      <alignment horizontal="center"/>
      <protection locked="0"/>
    </xf>
    <xf numFmtId="0" fontId="29" fillId="7" borderId="54" xfId="0" applyFont="1" applyFill="1" applyBorder="1" applyAlignment="1" applyProtection="1">
      <protection locked="0"/>
    </xf>
    <xf numFmtId="0" fontId="29" fillId="7" borderId="5" xfId="0" applyFont="1" applyFill="1" applyBorder="1" applyAlignment="1" applyProtection="1">
      <protection locked="0"/>
    </xf>
    <xf numFmtId="0" fontId="30" fillId="7" borderId="5" xfId="0" applyFont="1" applyFill="1" applyBorder="1"/>
    <xf numFmtId="0" fontId="30" fillId="7" borderId="23" xfId="0" applyFont="1" applyFill="1" applyBorder="1"/>
    <xf numFmtId="0" fontId="31" fillId="11" borderId="49" xfId="0" applyFont="1" applyFill="1" applyBorder="1" applyAlignment="1">
      <alignment horizontal="center" vertical="top" wrapText="1"/>
    </xf>
    <xf numFmtId="0" fontId="30" fillId="12" borderId="49" xfId="0" applyFont="1" applyFill="1" applyBorder="1" applyAlignment="1">
      <alignment horizontal="center" vertical="center" wrapText="1"/>
    </xf>
    <xf numFmtId="0" fontId="30" fillId="12" borderId="47" xfId="0" applyFont="1" applyFill="1" applyBorder="1" applyAlignment="1">
      <alignment horizontal="center" vertical="center" wrapText="1"/>
    </xf>
    <xf numFmtId="0" fontId="31" fillId="11" borderId="49" xfId="0" applyFont="1" applyFill="1" applyBorder="1" applyAlignment="1">
      <alignment horizontal="center" vertical="center" wrapText="1"/>
    </xf>
    <xf numFmtId="0" fontId="31" fillId="11" borderId="46" xfId="0" applyFont="1" applyFill="1" applyBorder="1" applyAlignment="1">
      <alignment horizontal="center" vertical="center" wrapText="1"/>
    </xf>
    <xf numFmtId="0" fontId="32" fillId="12" borderId="48" xfId="0" applyFont="1" applyFill="1" applyBorder="1" applyAlignment="1">
      <alignment horizontal="left" vertical="center" wrapText="1"/>
    </xf>
    <xf numFmtId="10" fontId="6" fillId="0" borderId="44" xfId="0" applyNumberFormat="1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10" fontId="6" fillId="0" borderId="45" xfId="0" applyNumberFormat="1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/>
    </xf>
    <xf numFmtId="0" fontId="32" fillId="12" borderId="52" xfId="0" applyFont="1" applyFill="1" applyBorder="1" applyAlignment="1">
      <alignment horizontal="left" vertical="center" wrapText="1"/>
    </xf>
    <xf numFmtId="0" fontId="32" fillId="12" borderId="53" xfId="0" applyFont="1" applyFill="1" applyBorder="1" applyAlignment="1">
      <alignment horizontal="left" vertical="center" wrapText="1"/>
    </xf>
    <xf numFmtId="10" fontId="5" fillId="8" borderId="50" xfId="0" applyNumberFormat="1" applyFont="1" applyFill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33" fillId="10" borderId="49" xfId="0" applyFont="1" applyFill="1" applyBorder="1" applyAlignment="1">
      <alignment horizontal="justify" vertical="center" wrapText="1"/>
    </xf>
    <xf numFmtId="169" fontId="33" fillId="10" borderId="49" xfId="0" applyNumberFormat="1" applyFont="1" applyFill="1" applyBorder="1" applyAlignment="1">
      <alignment horizontal="center" vertical="center"/>
    </xf>
    <xf numFmtId="10" fontId="33" fillId="10" borderId="49" xfId="0" applyNumberFormat="1" applyFont="1" applyFill="1" applyBorder="1"/>
    <xf numFmtId="0" fontId="33" fillId="10" borderId="49" xfId="0" applyFont="1" applyFill="1" applyBorder="1"/>
    <xf numFmtId="8" fontId="0" fillId="0" borderId="0" xfId="0" applyNumberFormat="1"/>
    <xf numFmtId="10" fontId="2" fillId="0" borderId="8" xfId="0" applyNumberFormat="1" applyFont="1" applyBorder="1" applyAlignment="1" applyProtection="1">
      <alignment horizontal="center" vertical="center"/>
      <protection locked="0"/>
    </xf>
    <xf numFmtId="0" fontId="5" fillId="7" borderId="35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37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4" fontId="5" fillId="7" borderId="0" xfId="0" applyNumberFormat="1" applyFont="1" applyFill="1" applyBorder="1" applyAlignment="1">
      <alignment horizontal="right" vertical="center" wrapText="1"/>
    </xf>
    <xf numFmtId="0" fontId="5" fillId="7" borderId="0" xfId="0" applyFont="1" applyFill="1" applyBorder="1" applyAlignment="1">
      <alignment horizontal="right"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3" borderId="36" xfId="0" applyFont="1" applyFill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/>
    </xf>
    <xf numFmtId="43" fontId="4" fillId="6" borderId="8" xfId="3" applyFont="1" applyFill="1" applyBorder="1" applyAlignment="1" applyProtection="1">
      <alignment horizontal="center" vertical="center"/>
    </xf>
    <xf numFmtId="43" fontId="4" fillId="6" borderId="8" xfId="3" applyFont="1" applyFill="1" applyBorder="1" applyAlignment="1" applyProtection="1">
      <alignment horizontal="center" vertical="center" wrapText="1"/>
    </xf>
    <xf numFmtId="0" fontId="14" fillId="4" borderId="33" xfId="0" applyFont="1" applyFill="1" applyBorder="1" applyAlignment="1">
      <alignment horizontal="left" vertical="center"/>
    </xf>
    <xf numFmtId="0" fontId="14" fillId="4" borderId="25" xfId="0" applyFont="1" applyFill="1" applyBorder="1" applyAlignment="1">
      <alignment horizontal="left" vertical="center"/>
    </xf>
    <xf numFmtId="0" fontId="14" fillId="4" borderId="35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36" xfId="0" applyFont="1" applyFill="1" applyBorder="1" applyAlignment="1">
      <alignment horizontal="left" vertical="center"/>
    </xf>
    <xf numFmtId="0" fontId="6" fillId="0" borderId="9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0" fillId="0" borderId="8" xfId="0" applyFont="1" applyBorder="1"/>
    <xf numFmtId="0" fontId="12" fillId="5" borderId="26" xfId="0" applyFont="1" applyFill="1" applyBorder="1" applyAlignment="1">
      <alignment horizontal="center" vertical="center"/>
    </xf>
    <xf numFmtId="0" fontId="12" fillId="5" borderId="27" xfId="0" applyFont="1" applyFill="1" applyBorder="1" applyAlignment="1">
      <alignment horizontal="center" vertical="center"/>
    </xf>
    <xf numFmtId="0" fontId="12" fillId="5" borderId="28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/>
    </xf>
    <xf numFmtId="0" fontId="8" fillId="5" borderId="18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22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right" vertical="center"/>
    </xf>
    <xf numFmtId="0" fontId="8" fillId="5" borderId="23" xfId="0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right" vertical="center"/>
    </xf>
    <xf numFmtId="0" fontId="8" fillId="5" borderId="19" xfId="0" applyFont="1" applyFill="1" applyBorder="1" applyAlignment="1">
      <alignment horizontal="right" vertical="center"/>
    </xf>
    <xf numFmtId="0" fontId="10" fillId="0" borderId="8" xfId="0" applyFont="1" applyBorder="1" applyAlignment="1">
      <alignment horizontal="left"/>
    </xf>
    <xf numFmtId="0" fontId="8" fillId="5" borderId="12" xfId="0" applyFont="1" applyFill="1" applyBorder="1" applyAlignment="1">
      <alignment horizontal="center"/>
    </xf>
    <xf numFmtId="0" fontId="8" fillId="5" borderId="13" xfId="0" applyFont="1" applyFill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8" fillId="0" borderId="18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10" fillId="0" borderId="22" xfId="0" applyFont="1" applyBorder="1"/>
    <xf numFmtId="0" fontId="10" fillId="0" borderId="4" xfId="0" applyFont="1" applyBorder="1"/>
    <xf numFmtId="164" fontId="10" fillId="0" borderId="8" xfId="2" applyNumberFormat="1" applyFont="1" applyBorder="1" applyAlignment="1">
      <alignment horizontal="left"/>
    </xf>
    <xf numFmtId="0" fontId="10" fillId="0" borderId="9" xfId="0" applyFont="1" applyBorder="1" applyAlignment="1">
      <alignment horizontal="left" wrapText="1"/>
    </xf>
    <xf numFmtId="0" fontId="10" fillId="0" borderId="11" xfId="0" applyFont="1" applyBorder="1" applyAlignment="1">
      <alignment horizontal="left" wrapText="1"/>
    </xf>
    <xf numFmtId="4" fontId="10" fillId="0" borderId="8" xfId="0" applyNumberFormat="1" applyFont="1" applyBorder="1" applyAlignment="1">
      <alignment horizontal="left" wrapText="1"/>
    </xf>
    <xf numFmtId="4" fontId="10" fillId="0" borderId="8" xfId="0" applyNumberFormat="1" applyFont="1" applyBorder="1" applyAlignment="1">
      <alignment horizontal="left"/>
    </xf>
    <xf numFmtId="0" fontId="6" fillId="9" borderId="0" xfId="0" applyFont="1" applyFill="1" applyAlignment="1">
      <alignment horizontal="center"/>
    </xf>
    <xf numFmtId="0" fontId="10" fillId="9" borderId="0" xfId="0" applyFont="1" applyFill="1" applyAlignment="1">
      <alignment horizontal="center"/>
    </xf>
    <xf numFmtId="49" fontId="6" fillId="7" borderId="0" xfId="0" applyNumberFormat="1" applyFont="1" applyFill="1" applyAlignment="1">
      <alignment horizontal="center"/>
    </xf>
    <xf numFmtId="49" fontId="10" fillId="7" borderId="0" xfId="0" applyNumberFormat="1" applyFont="1" applyFill="1" applyAlignment="1">
      <alignment horizontal="center"/>
    </xf>
    <xf numFmtId="0" fontId="22" fillId="7" borderId="0" xfId="0" applyFont="1" applyFill="1" applyAlignment="1">
      <alignment horizontal="right"/>
    </xf>
    <xf numFmtId="0" fontId="21" fillId="7" borderId="0" xfId="0" applyFont="1" applyFill="1" applyAlignment="1">
      <alignment horizontal="center"/>
    </xf>
    <xf numFmtId="0" fontId="26" fillId="10" borderId="0" xfId="0" applyFont="1" applyFill="1" applyAlignment="1">
      <alignment horizontal="center" vertical="center"/>
    </xf>
    <xf numFmtId="0" fontId="24" fillId="9" borderId="0" xfId="0" applyFont="1" applyFill="1" applyAlignment="1">
      <alignment horizontal="center" vertical="center"/>
    </xf>
    <xf numFmtId="0" fontId="25" fillId="9" borderId="0" xfId="0" applyFont="1" applyFill="1" applyAlignment="1">
      <alignment horizontal="center" vertical="center"/>
    </xf>
    <xf numFmtId="0" fontId="6" fillId="0" borderId="50" xfId="0" applyFont="1" applyBorder="1" applyAlignment="1">
      <alignment horizontal="center" vertical="center" wrapText="1"/>
    </xf>
    <xf numFmtId="0" fontId="4" fillId="9" borderId="0" xfId="0" applyFont="1" applyFill="1" applyAlignment="1">
      <alignment horizontal="center"/>
    </xf>
    <xf numFmtId="0" fontId="5" fillId="14" borderId="8" xfId="0" applyFont="1" applyFill="1" applyBorder="1" applyAlignment="1">
      <alignment horizontal="left"/>
    </xf>
    <xf numFmtId="0" fontId="5" fillId="14" borderId="8" xfId="0" applyFont="1" applyFill="1" applyBorder="1" applyAlignment="1">
      <alignment horizontal="left" vertical="center"/>
    </xf>
    <xf numFmtId="0" fontId="28" fillId="7" borderId="35" xfId="0" applyFont="1" applyFill="1" applyBorder="1" applyAlignment="1">
      <alignment horizontal="right"/>
    </xf>
    <xf numFmtId="0" fontId="28" fillId="7" borderId="0" xfId="0" applyFont="1" applyFill="1" applyBorder="1" applyAlignment="1">
      <alignment horizontal="right"/>
    </xf>
    <xf numFmtId="0" fontId="28" fillId="7" borderId="19" xfId="0" applyFont="1" applyFill="1" applyBorder="1" applyAlignment="1">
      <alignment horizontal="right"/>
    </xf>
    <xf numFmtId="0" fontId="29" fillId="7" borderId="35" xfId="0" applyFont="1" applyFill="1" applyBorder="1" applyAlignment="1">
      <alignment horizontal="right"/>
    </xf>
    <xf numFmtId="0" fontId="29" fillId="7" borderId="0" xfId="0" applyFont="1" applyFill="1" applyBorder="1" applyAlignment="1">
      <alignment horizontal="right"/>
    </xf>
    <xf numFmtId="0" fontId="29" fillId="7" borderId="19" xfId="0" applyFont="1" applyFill="1" applyBorder="1" applyAlignment="1">
      <alignment horizontal="right"/>
    </xf>
    <xf numFmtId="0" fontId="5" fillId="14" borderId="9" xfId="0" applyFont="1" applyFill="1" applyBorder="1" applyAlignment="1">
      <alignment horizontal="center"/>
    </xf>
    <xf numFmtId="0" fontId="5" fillId="14" borderId="10" xfId="0" applyFont="1" applyFill="1" applyBorder="1" applyAlignment="1">
      <alignment horizontal="center"/>
    </xf>
    <xf numFmtId="0" fontId="5" fillId="14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14" borderId="9" xfId="0" applyFont="1" applyFill="1" applyBorder="1" applyAlignment="1">
      <alignment horizontal="left"/>
    </xf>
    <xf numFmtId="0" fontId="5" fillId="14" borderId="10" xfId="0" applyFont="1" applyFill="1" applyBorder="1" applyAlignment="1">
      <alignment horizontal="left"/>
    </xf>
    <xf numFmtId="0" fontId="5" fillId="14" borderId="11" xfId="0" applyFont="1" applyFill="1" applyBorder="1" applyAlignment="1">
      <alignment horizontal="left"/>
    </xf>
    <xf numFmtId="0" fontId="6" fillId="7" borderId="0" xfId="0" applyFont="1" applyFill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14" fillId="4" borderId="43" xfId="0" applyFont="1" applyFill="1" applyBorder="1" applyAlignment="1">
      <alignment horizontal="right" vertical="center"/>
    </xf>
    <xf numFmtId="10" fontId="34" fillId="4" borderId="43" xfId="0" applyNumberFormat="1" applyFont="1" applyFill="1" applyBorder="1" applyAlignment="1">
      <alignment vertical="center"/>
    </xf>
    <xf numFmtId="168" fontId="10" fillId="0" borderId="39" xfId="3" applyNumberFormat="1" applyFont="1" applyBorder="1" applyAlignment="1" applyProtection="1">
      <alignment vertical="center"/>
    </xf>
    <xf numFmtId="10" fontId="4" fillId="4" borderId="25" xfId="4" applyNumberFormat="1" applyFont="1" applyFill="1" applyBorder="1" applyAlignment="1" applyProtection="1">
      <alignment horizontal="right" vertical="center"/>
    </xf>
    <xf numFmtId="43" fontId="10" fillId="4" borderId="0" xfId="3" applyFont="1" applyFill="1" applyBorder="1" applyAlignment="1" applyProtection="1">
      <alignment vertical="center"/>
    </xf>
    <xf numFmtId="10" fontId="10" fillId="0" borderId="43" xfId="3" applyNumberFormat="1" applyFont="1" applyBorder="1" applyAlignment="1" applyProtection="1">
      <alignment vertical="center"/>
    </xf>
    <xf numFmtId="0" fontId="15" fillId="7" borderId="33" xfId="0" applyFont="1" applyFill="1" applyBorder="1" applyAlignment="1">
      <alignment horizontal="left" vertical="center"/>
    </xf>
    <xf numFmtId="0" fontId="6" fillId="7" borderId="55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8" xfId="0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10" fontId="2" fillId="0" borderId="8" xfId="0" applyNumberFormat="1" applyFont="1" applyBorder="1" applyAlignment="1" applyProtection="1">
      <alignment horizontal="center"/>
      <protection locked="0"/>
    </xf>
  </cellXfs>
  <cellStyles count="8">
    <cellStyle name="Excel Built-in Explanatory Text" xfId="2" xr:uid="{8B637D0E-4C6F-4241-8C6D-FA67CF2ADA87}"/>
    <cellStyle name="Moeda" xfId="1" builtinId="4"/>
    <cellStyle name="Normal" xfId="0" builtinId="0"/>
    <cellStyle name="Normal 2" xfId="7" xr:uid="{8911C56D-8ADA-48F9-9F8D-F37A5F6B898F}"/>
    <cellStyle name="Normal 2 2" xfId="6" xr:uid="{EF4384DB-B61C-4475-8BF3-543AFFD95C3F}"/>
    <cellStyle name="Normal 3" xfId="5" xr:uid="{76837483-2826-4517-B56D-56495C88340B}"/>
    <cellStyle name="Porcentagem" xfId="4" builtinId="5"/>
    <cellStyle name="Vírgula" xfId="3" builtinId="3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170139</xdr:colOff>
      <xdr:row>13</xdr:row>
      <xdr:rowOff>25033</xdr:rowOff>
    </xdr:from>
    <xdr:to>
      <xdr:col>3</xdr:col>
      <xdr:colOff>122259</xdr:colOff>
      <xdr:row>15</xdr:row>
      <xdr:rowOff>15313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C0113E2-2AB5-40A8-97D1-0C05D436759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0139" y="2805142"/>
          <a:ext cx="4315761" cy="347468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85680</xdr:colOff>
      <xdr:row>16</xdr:row>
      <xdr:rowOff>9360</xdr:rowOff>
    </xdr:from>
    <xdr:to>
      <xdr:col>3</xdr:col>
      <xdr:colOff>94680</xdr:colOff>
      <xdr:row>23</xdr:row>
      <xdr:rowOff>85320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E7F1A238-2DA0-4892-8AA1-F57C7DA4B67B}"/>
            </a:ext>
          </a:extLst>
        </xdr:cNvPr>
        <xdr:cNvSpPr/>
      </xdr:nvSpPr>
      <xdr:spPr>
        <a:xfrm>
          <a:off x="85680" y="4981410"/>
          <a:ext cx="3257025" cy="120943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23040" rIns="0" bIns="0"/>
        <a:lstStyle/>
        <a:p>
          <a:pPr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</a:rPr>
            <a:t>Onde:</a:t>
          </a:r>
          <a:endParaRPr lang="pt-BR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</a:rPr>
            <a:t>AC: taxa de administração central;</a:t>
          </a:r>
          <a:endParaRPr lang="pt-BR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</a:rPr>
            <a:t>S: taxa de seguros;</a:t>
          </a:r>
          <a:endParaRPr lang="pt-BR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</a:rPr>
            <a:t>R: taxa de riscos;</a:t>
          </a:r>
          <a:endParaRPr lang="pt-BR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</a:rPr>
            <a:t>G: taxa de garantias;</a:t>
          </a:r>
          <a:endParaRPr lang="pt-BR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</a:rPr>
            <a:t>DF: taxa de despesas financeiras;</a:t>
          </a:r>
          <a:endParaRPr lang="pt-BR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</a:rPr>
            <a:t>L: taxa de lucro/remuneração;</a:t>
          </a:r>
          <a:endParaRPr lang="pt-BR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pt-BR" sz="1000" b="0" strike="noStrike" spc="-1">
              <a:solidFill>
                <a:srgbClr val="000000"/>
              </a:solidFill>
              <a:latin typeface="Calibri"/>
            </a:rPr>
            <a:t>I: taxa de incidência de impostos (PIS, COFINS, ISS).</a:t>
          </a:r>
          <a:endParaRPr lang="pt-BR" sz="10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000" b="0" strike="noStrike" spc="-1">
            <a:latin typeface="Times New Roman"/>
          </a:endParaRPr>
        </a:p>
      </xdr:txBody>
    </xdr:sp>
    <xdr:clientData/>
  </xdr:twoCellAnchor>
  <xdr:twoCellAnchor>
    <xdr:from>
      <xdr:col>3</xdr:col>
      <xdr:colOff>257040</xdr:colOff>
      <xdr:row>14</xdr:row>
      <xdr:rowOff>57240</xdr:rowOff>
    </xdr:from>
    <xdr:to>
      <xdr:col>5</xdr:col>
      <xdr:colOff>647280</xdr:colOff>
      <xdr:row>23</xdr:row>
      <xdr:rowOff>95040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77965110-9994-466C-9E5E-4F7B8789DAFA}"/>
            </a:ext>
          </a:extLst>
        </xdr:cNvPr>
        <xdr:cNvSpPr/>
      </xdr:nvSpPr>
      <xdr:spPr>
        <a:xfrm>
          <a:off x="3505065" y="4705440"/>
          <a:ext cx="2199990" cy="149512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23040" rIns="0" bIns="0"/>
        <a:lstStyle/>
        <a:p>
          <a:pPr>
            <a:lnSpc>
              <a:spcPct val="100000"/>
            </a:lnSpc>
          </a:pPr>
          <a:r>
            <a:rPr lang="pt-BR" sz="800" b="0" strike="noStrike" spc="-1">
              <a:solidFill>
                <a:srgbClr val="FF0000"/>
              </a:solidFill>
              <a:latin typeface="Calibri"/>
            </a:rPr>
            <a:t>(*) - Foi publicada, em 19/07/2013, a Lei nr. 12.844/2013, alterando os setores a serem beneficiados com o regime de desoneração da folha de pagamento.  Para empresas do setor de Construção de Rodovias e Ferrovias Civil deverão ser acrescentados 2 % no item "Tributos". A desoneração recai sobre a empresa, e não sobre o tipo de obra, portanto deve-se considerar qual a classificação da empresa conforme seu contrato social e atividade de maior renda.</a:t>
          </a:r>
          <a:endParaRPr lang="pt-BR" sz="8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showOutlineSymbols="0" zoomScale="115" zoomScaleNormal="115" zoomScaleSheetLayoutView="130" workbookViewId="0">
      <selection activeCell="A29" sqref="A29:B29"/>
    </sheetView>
  </sheetViews>
  <sheetFormatPr defaultRowHeight="14.25" x14ac:dyDescent="0.2"/>
  <cols>
    <col min="1" max="1" width="10" bestFit="1" customWidth="1"/>
    <col min="2" max="2" width="85.75" customWidth="1"/>
    <col min="3" max="3" width="5.5" customWidth="1"/>
    <col min="4" max="4" width="11.75" customWidth="1"/>
    <col min="5" max="5" width="12.625" customWidth="1"/>
    <col min="6" max="6" width="17.125" customWidth="1"/>
    <col min="7" max="7" width="13" bestFit="1" customWidth="1"/>
    <col min="8" max="8" width="11.375" customWidth="1"/>
  </cols>
  <sheetData>
    <row r="1" spans="1:8" ht="18" x14ac:dyDescent="0.2">
      <c r="A1" s="226" t="s">
        <v>2</v>
      </c>
      <c r="B1" s="227"/>
      <c r="C1" s="227"/>
      <c r="D1" s="227"/>
      <c r="E1" s="227"/>
      <c r="F1" s="227"/>
      <c r="G1" s="227"/>
      <c r="H1" s="228"/>
    </row>
    <row r="2" spans="1:8" ht="6" customHeight="1" x14ac:dyDescent="0.2">
      <c r="A2" s="229"/>
      <c r="B2" s="230"/>
      <c r="C2" s="230"/>
      <c r="D2" s="230"/>
      <c r="E2" s="230"/>
      <c r="F2" s="230"/>
      <c r="G2" s="230"/>
      <c r="H2" s="231"/>
    </row>
    <row r="3" spans="1:8" ht="15" customHeight="1" x14ac:dyDescent="0.2">
      <c r="A3" s="242" t="s">
        <v>37</v>
      </c>
      <c r="B3" s="243"/>
      <c r="C3" s="106"/>
      <c r="D3" s="106"/>
      <c r="E3" s="106"/>
      <c r="F3" s="106"/>
      <c r="G3" s="106"/>
      <c r="H3" s="107"/>
    </row>
    <row r="4" spans="1:8" ht="15" customHeight="1" x14ac:dyDescent="0.2">
      <c r="A4" s="108" t="s">
        <v>42</v>
      </c>
      <c r="B4" s="145"/>
      <c r="C4" s="145"/>
      <c r="D4" s="146"/>
      <c r="E4" s="145"/>
      <c r="F4" s="145"/>
      <c r="G4" s="145"/>
      <c r="H4" s="109"/>
    </row>
    <row r="5" spans="1:8" ht="15" customHeight="1" x14ac:dyDescent="0.2">
      <c r="A5" s="244" t="s">
        <v>80</v>
      </c>
      <c r="B5" s="245"/>
      <c r="C5" s="245"/>
      <c r="D5" s="245"/>
      <c r="E5" s="245"/>
      <c r="F5" s="245"/>
      <c r="G5" s="245"/>
      <c r="H5" s="246"/>
    </row>
    <row r="6" spans="1:8" ht="15" customHeight="1" x14ac:dyDescent="0.2">
      <c r="A6" s="244" t="s">
        <v>38</v>
      </c>
      <c r="B6" s="245"/>
      <c r="C6" s="245"/>
      <c r="D6" s="245"/>
      <c r="E6" s="245"/>
      <c r="F6" s="245"/>
      <c r="G6" s="245"/>
      <c r="H6" s="246"/>
    </row>
    <row r="7" spans="1:8" ht="15" customHeight="1" x14ac:dyDescent="0.2">
      <c r="A7" s="108" t="s">
        <v>81</v>
      </c>
      <c r="B7" s="145"/>
      <c r="C7" s="145"/>
      <c r="D7" s="315" t="s">
        <v>85</v>
      </c>
      <c r="E7" s="316"/>
      <c r="F7" s="145"/>
      <c r="G7" s="145"/>
      <c r="H7" s="109"/>
    </row>
    <row r="8" spans="1:8" ht="15" customHeight="1" x14ac:dyDescent="0.2">
      <c r="A8" s="108" t="s">
        <v>79</v>
      </c>
      <c r="B8" s="145"/>
      <c r="C8" s="145"/>
      <c r="D8" s="145"/>
      <c r="E8" s="145"/>
      <c r="F8" s="145"/>
      <c r="G8" s="145"/>
      <c r="H8" s="109"/>
    </row>
    <row r="9" spans="1:8" ht="6" customHeight="1" x14ac:dyDescent="0.2">
      <c r="A9" s="232"/>
      <c r="B9" s="233"/>
      <c r="C9" s="233"/>
      <c r="D9" s="233"/>
      <c r="E9" s="233"/>
      <c r="F9" s="233"/>
      <c r="G9" s="233"/>
      <c r="H9" s="234"/>
    </row>
    <row r="10" spans="1:8" ht="15" x14ac:dyDescent="0.2">
      <c r="A10" s="235" t="s">
        <v>3</v>
      </c>
      <c r="B10" s="236"/>
      <c r="C10" s="236"/>
      <c r="D10" s="236"/>
      <c r="E10" s="236"/>
      <c r="F10" s="236"/>
      <c r="G10" s="236"/>
      <c r="H10" s="237"/>
    </row>
    <row r="11" spans="1:8" ht="15" x14ac:dyDescent="0.2">
      <c r="A11" s="251" t="s">
        <v>11</v>
      </c>
      <c r="B11" s="238" t="s">
        <v>27</v>
      </c>
      <c r="C11" s="239" t="s">
        <v>28</v>
      </c>
      <c r="D11" s="240" t="s">
        <v>13</v>
      </c>
      <c r="E11" s="241" t="s">
        <v>29</v>
      </c>
      <c r="F11" s="241" t="s">
        <v>30</v>
      </c>
      <c r="G11" s="238" t="s">
        <v>31</v>
      </c>
      <c r="H11" s="238"/>
    </row>
    <row r="12" spans="1:8" ht="15" x14ac:dyDescent="0.2">
      <c r="A12" s="251"/>
      <c r="B12" s="238"/>
      <c r="C12" s="239"/>
      <c r="D12" s="240"/>
      <c r="E12" s="241"/>
      <c r="F12" s="241"/>
      <c r="G12" s="72" t="s">
        <v>32</v>
      </c>
      <c r="H12" s="73" t="s">
        <v>33</v>
      </c>
    </row>
    <row r="13" spans="1:8" ht="6.75" customHeight="1" x14ac:dyDescent="0.2">
      <c r="A13" s="137"/>
      <c r="B13" s="138"/>
      <c r="C13" s="139"/>
      <c r="D13" s="140"/>
      <c r="E13" s="141"/>
      <c r="F13" s="142"/>
      <c r="G13" s="143"/>
      <c r="H13" s="144"/>
    </row>
    <row r="14" spans="1:8" ht="24" customHeight="1" x14ac:dyDescent="0.2">
      <c r="A14" s="87" t="s">
        <v>5</v>
      </c>
      <c r="B14" s="88" t="s">
        <v>34</v>
      </c>
      <c r="C14" s="74"/>
      <c r="D14" s="75"/>
      <c r="E14" s="76"/>
      <c r="F14" s="77"/>
      <c r="G14" s="78"/>
      <c r="H14" s="79"/>
    </row>
    <row r="15" spans="1:8" x14ac:dyDescent="0.2">
      <c r="A15" s="113" t="s">
        <v>6</v>
      </c>
      <c r="B15" s="80" t="s">
        <v>39</v>
      </c>
      <c r="C15" s="81" t="s">
        <v>0</v>
      </c>
      <c r="D15" s="82">
        <v>6</v>
      </c>
      <c r="E15" s="83"/>
      <c r="F15" s="84">
        <f>ROUND(D15*E15,2)</f>
        <v>0</v>
      </c>
      <c r="G15" s="85"/>
      <c r="H15" s="82"/>
    </row>
    <row r="16" spans="1:8" ht="15" x14ac:dyDescent="0.2">
      <c r="A16" s="154"/>
      <c r="B16" s="147"/>
      <c r="C16" s="148"/>
      <c r="D16" s="149"/>
      <c r="E16" s="135"/>
      <c r="F16" s="86">
        <f>F15</f>
        <v>0</v>
      </c>
      <c r="G16" s="136"/>
      <c r="H16" s="150"/>
    </row>
    <row r="17" spans="1:8" ht="15" x14ac:dyDescent="0.2">
      <c r="A17" s="111" t="s">
        <v>7</v>
      </c>
      <c r="B17" s="112" t="s">
        <v>35</v>
      </c>
      <c r="C17" s="74"/>
      <c r="D17" s="75"/>
      <c r="E17" s="89"/>
      <c r="F17" s="90"/>
      <c r="G17" s="78"/>
      <c r="H17" s="79"/>
    </row>
    <row r="18" spans="1:8" x14ac:dyDescent="0.2">
      <c r="A18" s="114" t="s">
        <v>8</v>
      </c>
      <c r="B18" s="95" t="s">
        <v>40</v>
      </c>
      <c r="C18" s="81" t="s">
        <v>0</v>
      </c>
      <c r="D18" s="91">
        <f>'MEMORIAL DE CALCULO'!D11</f>
        <v>9833.0859999999993</v>
      </c>
      <c r="E18" s="92"/>
      <c r="F18" s="93">
        <f>ROUND(D18*E18,2)</f>
        <v>0</v>
      </c>
      <c r="G18" s="94"/>
      <c r="H18" s="91"/>
    </row>
    <row r="19" spans="1:8" x14ac:dyDescent="0.2">
      <c r="A19" s="114" t="s">
        <v>9</v>
      </c>
      <c r="B19" s="95" t="s">
        <v>4</v>
      </c>
      <c r="C19" s="81" t="s">
        <v>0</v>
      </c>
      <c r="D19" s="82">
        <f>D18</f>
        <v>9833.0859999999993</v>
      </c>
      <c r="E19" s="96"/>
      <c r="F19" s="97">
        <f>ROUND(D19*E19,2)</f>
        <v>0</v>
      </c>
      <c r="G19" s="98"/>
      <c r="H19" s="82"/>
    </row>
    <row r="20" spans="1:8" x14ac:dyDescent="0.2">
      <c r="A20" s="114" t="s">
        <v>10</v>
      </c>
      <c r="B20" s="95" t="s">
        <v>41</v>
      </c>
      <c r="C20" s="110" t="s">
        <v>1</v>
      </c>
      <c r="D20" s="82">
        <f>'MEMORIAL DE CALCULO'!D18</f>
        <v>196.66172</v>
      </c>
      <c r="E20" s="96"/>
      <c r="F20" s="97">
        <f>ROUND(D20*E20,2)</f>
        <v>0</v>
      </c>
      <c r="G20" s="98"/>
      <c r="H20" s="82"/>
    </row>
    <row r="21" spans="1:8" ht="15" x14ac:dyDescent="0.2">
      <c r="A21" s="155"/>
      <c r="B21" s="151"/>
      <c r="C21" s="148"/>
      <c r="D21" s="149"/>
      <c r="E21" s="135"/>
      <c r="F21" s="99">
        <f>SUM(F18:F20)</f>
        <v>0</v>
      </c>
      <c r="G21" s="136"/>
      <c r="H21" s="152"/>
    </row>
    <row r="22" spans="1:8" ht="15" x14ac:dyDescent="0.2">
      <c r="A22" s="249" t="s">
        <v>36</v>
      </c>
      <c r="B22" s="250"/>
      <c r="C22" s="100"/>
      <c r="D22" s="101"/>
      <c r="E22" s="318" t="e">
        <f>F22/F22</f>
        <v>#DIV/0!</v>
      </c>
      <c r="F22" s="102">
        <f>SUM(F13:F21)/2</f>
        <v>0</v>
      </c>
      <c r="G22" s="103"/>
      <c r="H22" s="104"/>
    </row>
    <row r="23" spans="1:8" ht="26.25" customHeight="1" x14ac:dyDescent="0.2">
      <c r="A23" s="247" t="s">
        <v>86</v>
      </c>
      <c r="B23" s="248"/>
      <c r="C23" s="248"/>
      <c r="D23" s="248"/>
      <c r="E23" s="320">
        <f>E7</f>
        <v>0</v>
      </c>
      <c r="F23" s="317">
        <f>F22*E23</f>
        <v>0</v>
      </c>
      <c r="G23" s="105"/>
      <c r="H23" s="153"/>
    </row>
    <row r="24" spans="1:8" ht="15" x14ac:dyDescent="0.2">
      <c r="A24" s="249" t="s">
        <v>24</v>
      </c>
      <c r="B24" s="250"/>
      <c r="C24" s="115"/>
      <c r="D24" s="116"/>
      <c r="E24" s="319"/>
      <c r="F24" s="119">
        <f>F23+F22</f>
        <v>0</v>
      </c>
      <c r="G24" s="117"/>
      <c r="H24" s="118"/>
    </row>
    <row r="25" spans="1:8" ht="15" x14ac:dyDescent="0.2">
      <c r="A25" s="321" t="s">
        <v>87</v>
      </c>
      <c r="B25" s="122"/>
      <c r="C25" s="125"/>
      <c r="D25" s="126"/>
      <c r="E25" s="126"/>
      <c r="F25" s="127"/>
      <c r="G25" s="128"/>
      <c r="H25" s="129"/>
    </row>
    <row r="26" spans="1:8" ht="15" x14ac:dyDescent="0.2">
      <c r="A26" s="123"/>
      <c r="B26" s="124"/>
      <c r="C26" s="130"/>
      <c r="D26" s="131"/>
      <c r="E26" s="131"/>
      <c r="F26" s="132"/>
      <c r="G26" s="133"/>
      <c r="H26" s="134"/>
    </row>
    <row r="27" spans="1:8" ht="15" x14ac:dyDescent="0.2">
      <c r="A27" s="123"/>
      <c r="B27" s="124"/>
      <c r="C27" s="130"/>
      <c r="D27" s="131"/>
      <c r="E27" s="131"/>
      <c r="F27" s="132"/>
      <c r="G27" s="133"/>
      <c r="H27" s="134"/>
    </row>
    <row r="28" spans="1:8" ht="15" customHeight="1" x14ac:dyDescent="0.2">
      <c r="A28" s="220"/>
      <c r="B28" s="221"/>
      <c r="C28" s="120"/>
      <c r="D28" s="322" t="s">
        <v>88</v>
      </c>
      <c r="E28" s="322"/>
      <c r="F28" s="322"/>
      <c r="G28" s="121"/>
      <c r="H28" s="66"/>
    </row>
    <row r="29" spans="1:8" x14ac:dyDescent="0.2">
      <c r="A29" s="220"/>
      <c r="B29" s="221"/>
      <c r="C29" s="64"/>
      <c r="D29" s="65"/>
      <c r="E29" s="224"/>
      <c r="F29" s="225"/>
      <c r="G29" s="225"/>
      <c r="H29" s="66"/>
    </row>
    <row r="30" spans="1:8" ht="11.25" customHeight="1" x14ac:dyDescent="0.2">
      <c r="A30" s="220"/>
      <c r="B30" s="221"/>
      <c r="C30" s="64"/>
      <c r="D30" s="65"/>
      <c r="E30" s="224"/>
      <c r="F30" s="225"/>
      <c r="G30" s="225"/>
      <c r="H30" s="66"/>
    </row>
    <row r="31" spans="1:8" x14ac:dyDescent="0.2">
      <c r="A31" s="222"/>
      <c r="B31" s="223"/>
      <c r="C31" s="67"/>
      <c r="D31" s="68"/>
      <c r="E31" s="69"/>
      <c r="F31" s="70"/>
      <c r="G31" s="70"/>
      <c r="H31" s="71"/>
    </row>
    <row r="34" spans="5:6" x14ac:dyDescent="0.2">
      <c r="E34" s="156"/>
      <c r="F34" s="218"/>
    </row>
    <row r="36" spans="5:6" x14ac:dyDescent="0.2">
      <c r="F36" s="156"/>
    </row>
  </sheetData>
  <mergeCells count="24">
    <mergeCell ref="A28:B28"/>
    <mergeCell ref="A5:H5"/>
    <mergeCell ref="A6:H6"/>
    <mergeCell ref="A23:D23"/>
    <mergeCell ref="A22:B22"/>
    <mergeCell ref="G11:H11"/>
    <mergeCell ref="A11:A12"/>
    <mergeCell ref="A24:B24"/>
    <mergeCell ref="D28:F28"/>
    <mergeCell ref="A1:H1"/>
    <mergeCell ref="A2:H2"/>
    <mergeCell ref="A9:H9"/>
    <mergeCell ref="A10:H10"/>
    <mergeCell ref="B11:B12"/>
    <mergeCell ref="C11:C12"/>
    <mergeCell ref="D11:D12"/>
    <mergeCell ref="E11:E12"/>
    <mergeCell ref="F11:F12"/>
    <mergeCell ref="A3:B3"/>
    <mergeCell ref="A30:B30"/>
    <mergeCell ref="A31:B31"/>
    <mergeCell ref="E29:G29"/>
    <mergeCell ref="E30:G30"/>
    <mergeCell ref="A29:B29"/>
  </mergeCells>
  <pageMargins left="0.51181102362204722" right="0.51181102362204722" top="2.4015748031496065" bottom="1.0236220472440944" header="0.70866141732283472" footer="0.19685039370078741"/>
  <pageSetup paperSize="9" scale="75" fitToHeight="0" orientation="landscape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D2F2F-98BA-4DAB-B39C-CAF34D99857D}">
  <dimension ref="A1:M34"/>
  <sheetViews>
    <sheetView view="pageBreakPreview" zoomScale="115" zoomScaleNormal="70" zoomScaleSheetLayoutView="115" zoomScalePageLayoutView="70" workbookViewId="0">
      <selection activeCell="E14" sqref="E14"/>
    </sheetView>
  </sheetViews>
  <sheetFormatPr defaultRowHeight="14.25" x14ac:dyDescent="0.2"/>
  <cols>
    <col min="1" max="1" width="5.5" customWidth="1"/>
    <col min="2" max="2" width="10.625" customWidth="1"/>
    <col min="3" max="3" width="49.375" customWidth="1"/>
    <col min="4" max="4" width="14.875" customWidth="1"/>
    <col min="5" max="5" width="13.25" customWidth="1"/>
    <col min="6" max="6" width="10.625" customWidth="1"/>
    <col min="7" max="7" width="14.75" customWidth="1"/>
    <col min="8" max="8" width="9.625" customWidth="1"/>
    <col min="9" max="9" width="15.75" customWidth="1"/>
    <col min="10" max="10" width="9.625" customWidth="1"/>
    <col min="11" max="11" width="15.625" customWidth="1"/>
    <col min="12" max="12" width="10.625" customWidth="1"/>
    <col min="13" max="13" width="14.5" customWidth="1"/>
  </cols>
  <sheetData>
    <row r="1" spans="1:13" ht="16.5" x14ac:dyDescent="0.2">
      <c r="A1" s="253" t="s">
        <v>23</v>
      </c>
      <c r="B1" s="254"/>
      <c r="C1" s="254"/>
      <c r="D1" s="254"/>
      <c r="E1" s="254"/>
      <c r="F1" s="254"/>
      <c r="G1" s="254"/>
      <c r="H1" s="254"/>
      <c r="I1" s="254"/>
      <c r="J1" s="254"/>
      <c r="K1" s="255"/>
    </row>
    <row r="2" spans="1:13" ht="2.85" customHeight="1" x14ac:dyDescent="0.25">
      <c r="A2" s="52"/>
      <c r="B2" s="53"/>
      <c r="C2" s="53"/>
      <c r="D2" s="53"/>
      <c r="E2" s="53"/>
      <c r="F2" s="53"/>
      <c r="G2" s="53"/>
      <c r="H2" s="54"/>
      <c r="I2" s="55"/>
      <c r="J2" s="55"/>
      <c r="K2" s="56"/>
    </row>
    <row r="3" spans="1:13" ht="15" x14ac:dyDescent="0.25">
      <c r="A3" s="256" t="str">
        <f>ORÇAMENTO!A3</f>
        <v>OBJETO: RECAPEAMENTO DE VIAS URBANAS</v>
      </c>
      <c r="B3" s="257"/>
      <c r="C3" s="257"/>
      <c r="D3" s="257"/>
      <c r="E3" s="257"/>
      <c r="F3" s="257"/>
      <c r="G3" s="257"/>
      <c r="H3" s="39"/>
      <c r="I3" s="40"/>
      <c r="J3" s="41"/>
      <c r="K3" s="57"/>
    </row>
    <row r="4" spans="1:13" ht="15" x14ac:dyDescent="0.25">
      <c r="A4" s="258" t="str">
        <f>ORÇAMENTO!A4</f>
        <v>LOCAL: RUA DOS EXPEDICIONARIOS,RUA CONSELHEIRO RODRIGUES ALVES,RUA ITALO MENEGON,RUA JOSÉ FURNIEL,RUA JOSÉ ALE</v>
      </c>
      <c r="B4" s="259"/>
      <c r="C4" s="259"/>
      <c r="D4" s="259"/>
      <c r="E4" s="259"/>
      <c r="F4" s="259"/>
      <c r="G4" s="259"/>
      <c r="H4" s="42"/>
      <c r="I4" s="43"/>
      <c r="J4" s="44"/>
      <c r="K4" s="58"/>
    </row>
    <row r="5" spans="1:13" ht="15" x14ac:dyDescent="0.25">
      <c r="A5" s="258" t="str">
        <f>ORÇAMENTO!A5</f>
        <v>REFERÊNCIA: BOLETIM CDHU N°185 COM DESONERAÇÃO</v>
      </c>
      <c r="B5" s="259"/>
      <c r="C5" s="259"/>
      <c r="D5" s="259"/>
      <c r="E5" s="259"/>
      <c r="F5" s="259"/>
      <c r="G5" s="259"/>
      <c r="H5" s="42"/>
      <c r="I5" s="59"/>
      <c r="J5" s="59"/>
      <c r="K5" s="60"/>
    </row>
    <row r="6" spans="1:13" ht="15" x14ac:dyDescent="0.25">
      <c r="A6" s="260" t="str">
        <f>ORÇAMENTO!A6</f>
        <v>ÓRGÃO: SECRETARIA DE ESTADO DE DESENVOLVIMENTO REGIONAL</v>
      </c>
      <c r="B6" s="261"/>
      <c r="C6" s="261"/>
      <c r="D6" s="261"/>
      <c r="E6" s="261"/>
      <c r="F6" s="261"/>
      <c r="G6" s="261"/>
      <c r="H6" s="42"/>
      <c r="I6" s="59"/>
      <c r="J6" s="59"/>
      <c r="K6" s="60"/>
    </row>
    <row r="7" spans="1:13" ht="15" x14ac:dyDescent="0.2">
      <c r="A7" s="258" t="str">
        <f>ORÇAMENTO!A7</f>
        <v>DATA: 20/05/2022</v>
      </c>
      <c r="B7" s="266"/>
      <c r="C7" s="266"/>
      <c r="D7" s="266"/>
      <c r="E7" s="266"/>
      <c r="F7" s="157"/>
      <c r="G7" s="158"/>
      <c r="H7" s="159"/>
      <c r="I7" s="267"/>
      <c r="J7" s="267"/>
      <c r="K7" s="268"/>
    </row>
    <row r="8" spans="1:13" ht="15" x14ac:dyDescent="0.2">
      <c r="A8" s="262" t="str">
        <f>ORÇAMENTO!A8</f>
        <v>ART: 28027230211871515</v>
      </c>
      <c r="B8" s="263"/>
      <c r="C8" s="263"/>
      <c r="D8" s="263"/>
      <c r="E8" s="263"/>
      <c r="F8" s="45"/>
      <c r="G8" s="46"/>
      <c r="H8" s="47"/>
      <c r="I8" s="264" t="s">
        <v>43</v>
      </c>
      <c r="J8" s="264"/>
      <c r="K8" s="265"/>
    </row>
    <row r="9" spans="1:13" ht="2.65" customHeight="1" x14ac:dyDescent="0.2">
      <c r="A9" s="61"/>
      <c r="B9" s="62"/>
      <c r="C9" s="62"/>
      <c r="D9" s="62"/>
      <c r="E9" s="62"/>
      <c r="F9" s="62"/>
      <c r="G9" s="62"/>
      <c r="H9" s="62"/>
      <c r="I9" s="62"/>
      <c r="J9" s="62"/>
      <c r="K9" s="63"/>
    </row>
    <row r="10" spans="1:13" ht="15" x14ac:dyDescent="0.25">
      <c r="A10" s="270" t="s">
        <v>23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2"/>
    </row>
    <row r="11" spans="1:13" ht="15" x14ac:dyDescent="0.25">
      <c r="A11" s="273" t="s">
        <v>11</v>
      </c>
      <c r="B11" s="274" t="s">
        <v>12</v>
      </c>
      <c r="C11" s="274"/>
      <c r="D11" s="275" t="s">
        <v>14</v>
      </c>
      <c r="E11" s="275"/>
      <c r="F11" s="275" t="s">
        <v>15</v>
      </c>
      <c r="G11" s="275"/>
      <c r="H11" s="275" t="s">
        <v>16</v>
      </c>
      <c r="I11" s="275"/>
      <c r="J11" s="275" t="s">
        <v>30</v>
      </c>
      <c r="K11" s="276"/>
    </row>
    <row r="12" spans="1:13" x14ac:dyDescent="0.2">
      <c r="A12" s="273"/>
      <c r="B12" s="274"/>
      <c r="C12" s="274"/>
      <c r="D12" s="2" t="s">
        <v>17</v>
      </c>
      <c r="E12" s="2" t="s">
        <v>18</v>
      </c>
      <c r="F12" s="2" t="s">
        <v>19</v>
      </c>
      <c r="G12" s="2" t="s">
        <v>20</v>
      </c>
      <c r="H12" s="2" t="s">
        <v>19</v>
      </c>
      <c r="I12" s="2" t="s">
        <v>20</v>
      </c>
      <c r="J12" s="2" t="s">
        <v>19</v>
      </c>
      <c r="K12" s="19" t="s">
        <v>20</v>
      </c>
    </row>
    <row r="13" spans="1:13" x14ac:dyDescent="0.2">
      <c r="A13" s="20" t="s">
        <v>5</v>
      </c>
      <c r="B13" s="282" t="str">
        <f>ORÇAMENTO!B15</f>
        <v>PLACA DE IDENTIFICAÇÃO PARA OBRA</v>
      </c>
      <c r="C13" s="282"/>
      <c r="D13" s="14">
        <f>ORÇAMENTO!F16*ORÇAMENTO!E23+ORÇAMENTO!F16</f>
        <v>0</v>
      </c>
      <c r="E13" s="3" t="e">
        <f>D13/D28</f>
        <v>#DIV/0!</v>
      </c>
      <c r="F13" s="219">
        <v>1</v>
      </c>
      <c r="G13" s="12">
        <f>F13*$D$13</f>
        <v>0</v>
      </c>
      <c r="H13" s="4"/>
      <c r="I13" s="12"/>
      <c r="J13" s="327">
        <f>F13</f>
        <v>1</v>
      </c>
      <c r="K13" s="21">
        <f>G13</f>
        <v>0</v>
      </c>
      <c r="M13" s="1"/>
    </row>
    <row r="14" spans="1:13" x14ac:dyDescent="0.2">
      <c r="A14" s="20" t="s">
        <v>7</v>
      </c>
      <c r="B14" s="283" t="str">
        <f>ORÇAMENTO!B17</f>
        <v>RECAPEAMENTO ASFÁLTICO, SOBRE ASFALTO (2 CM DE CAPA ASFÁLTICA)</v>
      </c>
      <c r="C14" s="284"/>
      <c r="D14" s="16">
        <f>ORÇAMENTO!F21*ORÇAMENTO!E23+ORÇAMENTO!F21</f>
        <v>0</v>
      </c>
      <c r="E14" s="17" t="e">
        <f>D14/D28</f>
        <v>#DIV/0!</v>
      </c>
      <c r="F14" s="219">
        <v>0.6</v>
      </c>
      <c r="G14" s="18">
        <f>F14*$D$14</f>
        <v>0</v>
      </c>
      <c r="H14" s="219">
        <v>0.4</v>
      </c>
      <c r="I14" s="18">
        <f>H14*$D$14</f>
        <v>0</v>
      </c>
      <c r="J14" s="219">
        <f>H14+F14</f>
        <v>1</v>
      </c>
      <c r="K14" s="22">
        <f>I14+G14</f>
        <v>0</v>
      </c>
      <c r="M14" s="1"/>
    </row>
    <row r="15" spans="1:13" x14ac:dyDescent="0.2">
      <c r="A15" s="20"/>
      <c r="B15" s="285"/>
      <c r="C15" s="285"/>
      <c r="D15" s="14"/>
      <c r="E15" s="3"/>
      <c r="F15" s="4"/>
      <c r="G15" s="12"/>
      <c r="H15" s="4"/>
      <c r="I15" s="12"/>
      <c r="J15" s="5"/>
      <c r="K15" s="23"/>
      <c r="M15" s="1"/>
    </row>
    <row r="16" spans="1:13" x14ac:dyDescent="0.2">
      <c r="A16" s="20"/>
      <c r="B16" s="286"/>
      <c r="C16" s="286"/>
      <c r="D16" s="14"/>
      <c r="E16" s="3"/>
      <c r="F16" s="4"/>
      <c r="G16" s="12"/>
      <c r="H16" s="4"/>
      <c r="I16" s="12"/>
      <c r="J16" s="4"/>
      <c r="K16" s="21"/>
      <c r="M16" s="1"/>
    </row>
    <row r="17" spans="1:13" x14ac:dyDescent="0.2">
      <c r="A17" s="20"/>
      <c r="B17" s="269"/>
      <c r="C17" s="269"/>
      <c r="D17" s="14"/>
      <c r="E17" s="3"/>
      <c r="F17" s="4"/>
      <c r="G17" s="12"/>
      <c r="H17" s="4"/>
      <c r="I17" s="12"/>
      <c r="J17" s="4"/>
      <c r="K17" s="21"/>
      <c r="M17" s="1"/>
    </row>
    <row r="18" spans="1:13" x14ac:dyDescent="0.2">
      <c r="A18" s="20"/>
      <c r="B18" s="269"/>
      <c r="C18" s="269"/>
      <c r="D18" s="14"/>
      <c r="E18" s="3"/>
      <c r="F18" s="4"/>
      <c r="G18" s="12"/>
      <c r="H18" s="4"/>
      <c r="I18" s="12"/>
      <c r="J18" s="4"/>
      <c r="K18" s="21"/>
      <c r="M18" s="1"/>
    </row>
    <row r="19" spans="1:13" x14ac:dyDescent="0.2">
      <c r="A19" s="24"/>
      <c r="B19" s="269"/>
      <c r="C19" s="269"/>
      <c r="D19" s="14"/>
      <c r="E19" s="3"/>
      <c r="F19" s="4"/>
      <c r="G19" s="12"/>
      <c r="H19" s="5"/>
      <c r="I19" s="13"/>
      <c r="J19" s="5"/>
      <c r="K19" s="23"/>
      <c r="M19" s="1"/>
    </row>
    <row r="20" spans="1:13" x14ac:dyDescent="0.2">
      <c r="A20" s="24"/>
      <c r="B20" s="277"/>
      <c r="C20" s="277"/>
      <c r="D20" s="14"/>
      <c r="E20" s="3"/>
      <c r="F20" s="4"/>
      <c r="G20" s="12"/>
      <c r="H20" s="4"/>
      <c r="I20" s="12"/>
      <c r="J20" s="4"/>
      <c r="K20" s="21"/>
      <c r="M20" s="1"/>
    </row>
    <row r="21" spans="1:13" x14ac:dyDescent="0.2">
      <c r="A21" s="24"/>
      <c r="B21" s="277"/>
      <c r="C21" s="277"/>
      <c r="D21" s="14"/>
      <c r="E21" s="3"/>
      <c r="F21" s="4"/>
      <c r="G21" s="12"/>
      <c r="H21" s="4"/>
      <c r="I21" s="12"/>
      <c r="J21" s="4"/>
      <c r="K21" s="21"/>
      <c r="M21" s="1"/>
    </row>
    <row r="22" spans="1:13" x14ac:dyDescent="0.2">
      <c r="A22" s="24"/>
      <c r="B22" s="277"/>
      <c r="C22" s="277"/>
      <c r="D22" s="14"/>
      <c r="E22" s="3"/>
      <c r="F22" s="4"/>
      <c r="G22" s="12"/>
      <c r="H22" s="4"/>
      <c r="I22" s="12"/>
      <c r="J22" s="4"/>
      <c r="K22" s="21"/>
      <c r="M22" s="1"/>
    </row>
    <row r="23" spans="1:13" x14ac:dyDescent="0.2">
      <c r="A23" s="24"/>
      <c r="B23" s="277"/>
      <c r="C23" s="277"/>
      <c r="D23" s="14"/>
      <c r="E23" s="3"/>
      <c r="F23" s="4"/>
      <c r="G23" s="12"/>
      <c r="H23" s="4"/>
      <c r="I23" s="12"/>
      <c r="J23" s="4"/>
      <c r="K23" s="21"/>
      <c r="M23" s="1"/>
    </row>
    <row r="24" spans="1:13" x14ac:dyDescent="0.2">
      <c r="A24" s="24"/>
      <c r="B24" s="277"/>
      <c r="C24" s="277"/>
      <c r="D24" s="14"/>
      <c r="E24" s="3"/>
      <c r="F24" s="4"/>
      <c r="G24" s="12"/>
      <c r="H24" s="4"/>
      <c r="I24" s="12"/>
      <c r="J24" s="4"/>
      <c r="K24" s="21"/>
      <c r="M24" s="1"/>
    </row>
    <row r="25" spans="1:13" x14ac:dyDescent="0.2">
      <c r="A25" s="24"/>
      <c r="B25" s="277"/>
      <c r="C25" s="277"/>
      <c r="D25" s="14"/>
      <c r="E25" s="3"/>
      <c r="F25" s="4"/>
      <c r="G25" s="12"/>
      <c r="H25" s="4"/>
      <c r="I25" s="12"/>
      <c r="J25" s="4"/>
      <c r="K25" s="21"/>
      <c r="M25" s="1"/>
    </row>
    <row r="26" spans="1:13" x14ac:dyDescent="0.2">
      <c r="A26" s="24"/>
      <c r="B26" s="252"/>
      <c r="C26" s="252"/>
      <c r="D26" s="14"/>
      <c r="E26" s="3"/>
      <c r="F26" s="4"/>
      <c r="G26" s="12"/>
      <c r="H26" s="5"/>
      <c r="I26" s="13"/>
      <c r="J26" s="5"/>
      <c r="K26" s="23"/>
    </row>
    <row r="27" spans="1:13" x14ac:dyDescent="0.2">
      <c r="A27" s="24"/>
      <c r="B27" s="252"/>
      <c r="C27" s="252"/>
      <c r="D27" s="14"/>
      <c r="E27" s="3"/>
      <c r="F27" s="4"/>
      <c r="G27" s="12"/>
      <c r="H27" s="6"/>
      <c r="I27" s="13"/>
      <c r="J27" s="6"/>
      <c r="K27" s="23"/>
    </row>
    <row r="28" spans="1:13" ht="15" x14ac:dyDescent="0.25">
      <c r="A28" s="25" t="s">
        <v>25</v>
      </c>
      <c r="B28" s="7" t="s">
        <v>24</v>
      </c>
      <c r="C28" s="8"/>
      <c r="D28" s="15">
        <f>SUM(D13:D27)</f>
        <v>0</v>
      </c>
      <c r="E28" s="48" t="e">
        <f>SUM(E13:E27)</f>
        <v>#DIV/0!</v>
      </c>
      <c r="F28" s="48" t="e">
        <f>G28/D28</f>
        <v>#DIV/0!</v>
      </c>
      <c r="G28" s="15">
        <f>SUM(G13:G27)</f>
        <v>0</v>
      </c>
      <c r="H28" s="48" t="e">
        <f>I28/D28</f>
        <v>#DIV/0!</v>
      </c>
      <c r="I28" s="15">
        <f>SUM(I13:I27)</f>
        <v>0</v>
      </c>
      <c r="J28" s="48" t="e">
        <f>K28/D28</f>
        <v>#DIV/0!</v>
      </c>
      <c r="K28" s="49">
        <f>SUM(K13:K27)</f>
        <v>0</v>
      </c>
    </row>
    <row r="29" spans="1:13" ht="14.25" customHeight="1" x14ac:dyDescent="0.25">
      <c r="A29" s="26"/>
      <c r="B29" s="11"/>
      <c r="C29" s="11"/>
      <c r="D29" s="11"/>
      <c r="E29" s="11"/>
      <c r="F29" s="11"/>
      <c r="G29" s="11"/>
      <c r="H29" s="11"/>
      <c r="I29" s="11"/>
      <c r="J29" s="50"/>
      <c r="K29" s="51"/>
    </row>
    <row r="30" spans="1:13" ht="14.25" customHeight="1" x14ac:dyDescent="0.25">
      <c r="A30" s="26"/>
      <c r="B30" s="11"/>
      <c r="C30" s="11"/>
      <c r="D30" s="11"/>
      <c r="E30" s="11"/>
      <c r="F30" s="11"/>
      <c r="G30" s="11"/>
      <c r="H30" s="11"/>
      <c r="I30" s="11"/>
      <c r="J30" s="50"/>
      <c r="K30" s="51"/>
    </row>
    <row r="31" spans="1:13" ht="15" x14ac:dyDescent="0.25">
      <c r="A31" s="323" t="s">
        <v>26</v>
      </c>
      <c r="B31" s="324"/>
      <c r="C31" s="324"/>
      <c r="D31" s="324"/>
      <c r="E31" s="324"/>
      <c r="F31" s="11"/>
      <c r="G31" s="11"/>
      <c r="H31" s="27"/>
      <c r="I31" s="27"/>
      <c r="J31" s="27"/>
      <c r="K31" s="28"/>
    </row>
    <row r="32" spans="1:13" ht="15" x14ac:dyDescent="0.25">
      <c r="A32" s="325" t="s">
        <v>90</v>
      </c>
      <c r="B32" s="326"/>
      <c r="C32" s="326"/>
      <c r="D32" s="326"/>
      <c r="E32" s="326"/>
      <c r="F32" s="30"/>
      <c r="G32" s="30"/>
      <c r="H32" s="31" t="s">
        <v>89</v>
      </c>
      <c r="I32" s="11"/>
      <c r="J32" s="30"/>
      <c r="K32" s="32"/>
    </row>
    <row r="33" spans="1:11" ht="15" x14ac:dyDescent="0.25">
      <c r="A33" s="278"/>
      <c r="B33" s="279"/>
      <c r="C33" s="279"/>
      <c r="D33" s="29"/>
      <c r="E33" s="29"/>
      <c r="F33" s="30"/>
      <c r="G33" s="33" t="s">
        <v>21</v>
      </c>
      <c r="H33" s="9" t="s">
        <v>22</v>
      </c>
      <c r="I33" s="10"/>
      <c r="J33" s="10"/>
      <c r="K33" s="34"/>
    </row>
    <row r="34" spans="1:11" ht="15" x14ac:dyDescent="0.25">
      <c r="A34" s="280"/>
      <c r="B34" s="281"/>
      <c r="C34" s="281"/>
      <c r="D34" s="35"/>
      <c r="E34" s="35"/>
      <c r="F34" s="35"/>
      <c r="G34" s="35"/>
      <c r="H34" s="36"/>
      <c r="I34" s="37"/>
      <c r="J34" s="37"/>
      <c r="K34" s="38"/>
    </row>
  </sheetData>
  <mergeCells count="35">
    <mergeCell ref="A31:E31"/>
    <mergeCell ref="A32:E32"/>
    <mergeCell ref="A33:C33"/>
    <mergeCell ref="A34:C34"/>
    <mergeCell ref="A4:G4"/>
    <mergeCell ref="B21:C21"/>
    <mergeCell ref="B22:C22"/>
    <mergeCell ref="B13:C13"/>
    <mergeCell ref="B14:C14"/>
    <mergeCell ref="B15:C15"/>
    <mergeCell ref="B16:C16"/>
    <mergeCell ref="B17:C17"/>
    <mergeCell ref="B19:C19"/>
    <mergeCell ref="B20:C20"/>
    <mergeCell ref="B26:C26"/>
    <mergeCell ref="B27:C27"/>
    <mergeCell ref="B23:C23"/>
    <mergeCell ref="B24:C24"/>
    <mergeCell ref="B25:C25"/>
    <mergeCell ref="B18:C18"/>
    <mergeCell ref="A10:K10"/>
    <mergeCell ref="A11:A12"/>
    <mergeCell ref="B11:C12"/>
    <mergeCell ref="D11:E11"/>
    <mergeCell ref="F11:G11"/>
    <mergeCell ref="H11:I11"/>
    <mergeCell ref="J11:K11"/>
    <mergeCell ref="A1:K1"/>
    <mergeCell ref="A3:G3"/>
    <mergeCell ref="A5:G5"/>
    <mergeCell ref="A6:G6"/>
    <mergeCell ref="A8:E8"/>
    <mergeCell ref="I8:K8"/>
    <mergeCell ref="A7:E7"/>
    <mergeCell ref="I7:K7"/>
  </mergeCells>
  <pageMargins left="0.70866141732283472" right="0.51181102362204722" top="1.7716535433070868" bottom="0.78740157480314965" header="0.35433070866141736" footer="0.31496062992125984"/>
  <pageSetup paperSize="9" scale="70" orientation="landscape" r:id="rId1"/>
  <headerFooter>
    <oddHeader>&amp;C&amp;G</oddHeader>
    <oddFooter xml:space="preserve">&amp;C&amp;8P R E F E I T U R A  M U N I C I P A L  D E  L U T É C I A
ESTADO DE SÃO PAULO
Praça Arlindo Eiras, 125 - Centro - CEP 19750-000  -  LUTÉCIA/SP
 Fone: (18) 3368-1101 e 3368-1105 – Fax: (18) 3368-1113 -  
C.N.P.J. 44.544.880/0001-32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1357D-362E-44F0-8F24-4A38CB2D7A2E}">
  <dimension ref="A1:F39"/>
  <sheetViews>
    <sheetView tabSelected="1" view="pageBreakPreview" zoomScale="160" zoomScaleNormal="130" zoomScaleSheetLayoutView="160" workbookViewId="0">
      <selection activeCell="J26" sqref="J26"/>
    </sheetView>
  </sheetViews>
  <sheetFormatPr defaultRowHeight="14.25" x14ac:dyDescent="0.2"/>
  <cols>
    <col min="1" max="1" width="31.625" customWidth="1"/>
    <col min="2" max="2" width="11" customWidth="1"/>
    <col min="3" max="3" width="12" customWidth="1"/>
    <col min="4" max="4" width="12.5" customWidth="1"/>
    <col min="5" max="5" width="11.25" customWidth="1"/>
    <col min="6" max="6" width="10.625" customWidth="1"/>
    <col min="7" max="1025" width="7.625" customWidth="1"/>
  </cols>
  <sheetData>
    <row r="1" spans="1:6" ht="15.75" customHeight="1" x14ac:dyDescent="0.2">
      <c r="A1" s="293" t="s">
        <v>44</v>
      </c>
      <c r="B1" s="293"/>
      <c r="C1" s="293"/>
      <c r="D1" s="293"/>
      <c r="E1" s="293"/>
      <c r="F1" s="293"/>
    </row>
    <row r="2" spans="1:6" ht="11.25" customHeight="1" x14ac:dyDescent="0.2">
      <c r="A2" s="294" t="s">
        <v>53</v>
      </c>
      <c r="B2" s="294"/>
      <c r="C2" s="294"/>
      <c r="D2" s="294"/>
      <c r="E2" s="294"/>
      <c r="F2" s="294"/>
    </row>
    <row r="3" spans="1:6" ht="9.75" customHeight="1" x14ac:dyDescent="0.2">
      <c r="A3" s="295" t="str">
        <f>ORÇAMENTO!A3</f>
        <v>OBJETO: RECAPEAMENTO DE VIAS URBANAS</v>
      </c>
      <c r="B3" s="295"/>
      <c r="C3" s="295"/>
      <c r="D3" s="295"/>
      <c r="E3" s="295"/>
      <c r="F3" s="295"/>
    </row>
    <row r="4" spans="1:6" ht="15" thickBot="1" x14ac:dyDescent="0.25">
      <c r="A4" s="165"/>
      <c r="B4" s="165"/>
      <c r="C4" s="165"/>
      <c r="D4" s="160"/>
      <c r="E4" s="160"/>
      <c r="F4" s="160"/>
    </row>
    <row r="5" spans="1:6" ht="15" customHeight="1" thickTop="1" thickBot="1" x14ac:dyDescent="0.25">
      <c r="A5" s="200" t="s">
        <v>45</v>
      </c>
      <c r="B5" s="201" t="s">
        <v>60</v>
      </c>
      <c r="C5" s="202" t="s">
        <v>61</v>
      </c>
      <c r="D5" s="202" t="s">
        <v>62</v>
      </c>
      <c r="E5" s="203" t="s">
        <v>46</v>
      </c>
      <c r="F5" s="204" t="s">
        <v>47</v>
      </c>
    </row>
    <row r="6" spans="1:6" ht="15.75" thickTop="1" thickBot="1" x14ac:dyDescent="0.25">
      <c r="A6" s="205" t="s">
        <v>54</v>
      </c>
      <c r="B6" s="206">
        <v>3.7999999999999999E-2</v>
      </c>
      <c r="C6" s="206">
        <v>4.0099999999999997E-2</v>
      </c>
      <c r="D6" s="206">
        <v>4.6699999999999998E-2</v>
      </c>
      <c r="E6" s="206"/>
      <c r="F6" s="207" t="str">
        <f>IF(AND(E6&gt;=B6,E6&lt;=D6),"OK","Não OK")</f>
        <v>Não OK</v>
      </c>
    </row>
    <row r="7" spans="1:6" ht="15" thickBot="1" x14ac:dyDescent="0.25">
      <c r="A7" s="205" t="s">
        <v>55</v>
      </c>
      <c r="B7" s="208">
        <v>3.2000000000000002E-3</v>
      </c>
      <c r="C7" s="208">
        <v>4.0000000000000001E-3</v>
      </c>
      <c r="D7" s="208">
        <v>7.4000000000000003E-3</v>
      </c>
      <c r="E7" s="208"/>
      <c r="F7" s="209" t="str">
        <f>IF(AND(E7&gt;=B7,E7&lt;=D7),"OK","Não OK")</f>
        <v>Não OK</v>
      </c>
    </row>
    <row r="8" spans="1:6" ht="15" thickBot="1" x14ac:dyDescent="0.25">
      <c r="A8" s="205" t="s">
        <v>56</v>
      </c>
      <c r="B8" s="208">
        <v>5.0000000000000001E-3</v>
      </c>
      <c r="C8" s="208">
        <v>5.5999999999999999E-3</v>
      </c>
      <c r="D8" s="208">
        <v>9.7000000000000003E-3</v>
      </c>
      <c r="E8" s="208"/>
      <c r="F8" s="209" t="str">
        <f>IF(AND(E8&gt;=B8,E8&lt;=D8),"OK","Não OK")</f>
        <v>Não OK</v>
      </c>
    </row>
    <row r="9" spans="1:6" ht="15" thickBot="1" x14ac:dyDescent="0.25">
      <c r="A9" s="205" t="s">
        <v>57</v>
      </c>
      <c r="B9" s="208">
        <v>1.0200000000000001E-2</v>
      </c>
      <c r="C9" s="208">
        <v>1.11E-2</v>
      </c>
      <c r="D9" s="208">
        <v>1.21E-2</v>
      </c>
      <c r="E9" s="208"/>
      <c r="F9" s="209" t="str">
        <f>IF(AND(E9&gt;=B9,E9&lt;=D9),"OK","Não OK")</f>
        <v>Não OK</v>
      </c>
    </row>
    <row r="10" spans="1:6" ht="15" thickBot="1" x14ac:dyDescent="0.25">
      <c r="A10" s="210" t="s">
        <v>58</v>
      </c>
      <c r="B10" s="208">
        <v>6.6400000000000001E-2</v>
      </c>
      <c r="C10" s="208">
        <v>7.2999999999999995E-2</v>
      </c>
      <c r="D10" s="208">
        <v>8.6900000000000005E-2</v>
      </c>
      <c r="E10" s="208"/>
      <c r="F10" s="209" t="str">
        <f>IF(AND(E10&gt;=B10,E10&lt;=D10),"OK","Não OK")</f>
        <v>Não OK</v>
      </c>
    </row>
    <row r="11" spans="1:6" ht="29.25" customHeight="1" thickBot="1" x14ac:dyDescent="0.25">
      <c r="A11" s="211" t="s">
        <v>59</v>
      </c>
      <c r="B11" s="296" t="s">
        <v>64</v>
      </c>
      <c r="C11" s="296"/>
      <c r="D11" s="296"/>
      <c r="E11" s="212"/>
      <c r="F11" s="213"/>
    </row>
    <row r="12" spans="1:6" ht="29.25" customHeight="1" thickTop="1" thickBot="1" x14ac:dyDescent="0.25">
      <c r="A12" s="214" t="s">
        <v>63</v>
      </c>
      <c r="B12" s="215">
        <v>0.19600000000000001</v>
      </c>
      <c r="C12" s="215">
        <v>0.2097</v>
      </c>
      <c r="D12" s="215">
        <v>0.24229999999999999</v>
      </c>
      <c r="E12" s="216"/>
      <c r="F12" s="217"/>
    </row>
    <row r="13" spans="1:6" ht="15" thickTop="1" x14ac:dyDescent="0.2">
      <c r="A13" s="165"/>
      <c r="B13" s="165"/>
      <c r="C13" s="165"/>
      <c r="D13" s="160"/>
      <c r="E13" s="160"/>
      <c r="F13" s="160"/>
    </row>
    <row r="14" spans="1:6" x14ac:dyDescent="0.2">
      <c r="A14" s="165"/>
      <c r="B14" s="165"/>
      <c r="C14" s="165"/>
      <c r="D14" s="160"/>
      <c r="E14" s="160"/>
      <c r="F14" s="160"/>
    </row>
    <row r="15" spans="1:6" x14ac:dyDescent="0.2">
      <c r="A15" s="165"/>
      <c r="B15" s="165"/>
      <c r="C15" s="165"/>
      <c r="D15" s="160"/>
      <c r="E15" s="160"/>
      <c r="F15" s="160"/>
    </row>
    <row r="16" spans="1:6" x14ac:dyDescent="0.2">
      <c r="A16" s="165"/>
      <c r="B16" s="165"/>
      <c r="C16" s="165"/>
      <c r="D16" s="160"/>
      <c r="E16" s="160"/>
      <c r="F16" s="160"/>
    </row>
    <row r="17" spans="1:6" x14ac:dyDescent="0.2">
      <c r="A17" s="165"/>
      <c r="B17" s="165"/>
      <c r="C17" s="165"/>
      <c r="D17" s="160"/>
      <c r="E17" s="160"/>
      <c r="F17" s="160"/>
    </row>
    <row r="18" spans="1:6" x14ac:dyDescent="0.2">
      <c r="A18" s="165"/>
      <c r="B18" s="165"/>
      <c r="C18" s="165"/>
      <c r="D18" s="160"/>
      <c r="E18" s="160"/>
      <c r="F18" s="160"/>
    </row>
    <row r="19" spans="1:6" x14ac:dyDescent="0.2">
      <c r="A19" s="165"/>
      <c r="B19" s="165"/>
      <c r="C19" s="165"/>
      <c r="D19" s="160"/>
      <c r="E19" s="160"/>
      <c r="F19" s="160"/>
    </row>
    <row r="20" spans="1:6" x14ac:dyDescent="0.2">
      <c r="A20" s="165"/>
      <c r="B20" s="165"/>
      <c r="C20" s="165"/>
      <c r="D20" s="160"/>
      <c r="E20" s="160"/>
      <c r="F20" s="160"/>
    </row>
    <row r="21" spans="1:6" x14ac:dyDescent="0.2">
      <c r="A21" s="165"/>
      <c r="B21" s="165"/>
      <c r="C21" s="165"/>
      <c r="D21" s="160"/>
      <c r="E21" s="160"/>
      <c r="F21" s="160"/>
    </row>
    <row r="22" spans="1:6" x14ac:dyDescent="0.2">
      <c r="A22" s="165"/>
      <c r="B22" s="165"/>
      <c r="C22" s="165"/>
      <c r="D22" s="160"/>
      <c r="E22" s="160"/>
      <c r="F22" s="160"/>
    </row>
    <row r="23" spans="1:6" x14ac:dyDescent="0.2">
      <c r="A23" s="165"/>
      <c r="B23" s="165"/>
      <c r="C23" s="165"/>
      <c r="D23" s="160"/>
      <c r="E23" s="160"/>
      <c r="F23" s="160"/>
    </row>
    <row r="24" spans="1:6" x14ac:dyDescent="0.2">
      <c r="A24" s="165"/>
      <c r="B24" s="165"/>
      <c r="C24" s="165"/>
      <c r="D24" s="160"/>
      <c r="E24" s="160"/>
      <c r="F24" s="160"/>
    </row>
    <row r="25" spans="1:6" ht="15.75" x14ac:dyDescent="0.25">
      <c r="A25" s="161" t="s">
        <v>82</v>
      </c>
      <c r="B25" s="168">
        <f>(((1+E6+E7+E8)*(1+E9)*(1+E10)/(1-E11))-1)</f>
        <v>0</v>
      </c>
      <c r="C25" s="162"/>
      <c r="D25" s="169" t="str">
        <f>IF(AND(B25&gt;=B12,B25&lt;=D12),"OK","Não OK")</f>
        <v>Não OK</v>
      </c>
      <c r="E25" s="160"/>
      <c r="F25" s="160"/>
    </row>
    <row r="26" spans="1:6" ht="15.75" x14ac:dyDescent="0.25">
      <c r="A26" s="161" t="s">
        <v>48</v>
      </c>
      <c r="B26" s="168"/>
      <c r="C26" s="160"/>
      <c r="D26" s="169" t="s">
        <v>83</v>
      </c>
      <c r="E26" s="160"/>
      <c r="F26" s="160"/>
    </row>
    <row r="27" spans="1:6" x14ac:dyDescent="0.2">
      <c r="A27" s="166" t="s">
        <v>52</v>
      </c>
      <c r="B27" s="160"/>
      <c r="C27" s="160"/>
      <c r="D27" s="160"/>
      <c r="E27" s="160"/>
      <c r="F27" s="160"/>
    </row>
    <row r="28" spans="1:6" x14ac:dyDescent="0.2">
      <c r="A28" s="167" t="str">
        <f>ORÇAMENTO!A3</f>
        <v>OBJETO: RECAPEAMENTO DE VIAS URBANAS</v>
      </c>
      <c r="B28" s="160"/>
      <c r="C28" s="160"/>
      <c r="D28" s="160"/>
      <c r="E28" s="160"/>
      <c r="F28" s="160"/>
    </row>
    <row r="29" spans="1:6" ht="15" x14ac:dyDescent="0.25">
      <c r="A29" s="163"/>
      <c r="B29" s="160"/>
      <c r="C29" s="160"/>
      <c r="D29" s="160"/>
      <c r="E29" s="160" t="s">
        <v>49</v>
      </c>
      <c r="F29" s="160"/>
    </row>
    <row r="30" spans="1:6" ht="15" x14ac:dyDescent="0.25">
      <c r="A30" s="291" t="s">
        <v>92</v>
      </c>
      <c r="B30" s="291"/>
      <c r="C30" s="291"/>
      <c r="D30" s="291"/>
      <c r="E30" s="291"/>
      <c r="F30" s="291"/>
    </row>
    <row r="31" spans="1:6" ht="15" x14ac:dyDescent="0.25">
      <c r="A31" s="164"/>
      <c r="B31" s="160"/>
      <c r="C31" s="160"/>
      <c r="D31" s="160"/>
      <c r="E31" s="160"/>
      <c r="F31" s="160"/>
    </row>
    <row r="32" spans="1:6" x14ac:dyDescent="0.2">
      <c r="A32" s="160"/>
      <c r="B32" s="160"/>
      <c r="C32" s="160"/>
      <c r="D32" s="160"/>
      <c r="E32" s="160"/>
      <c r="F32" s="160"/>
    </row>
    <row r="33" spans="1:6" ht="12.75" customHeight="1" x14ac:dyDescent="0.2">
      <c r="A33" s="160"/>
      <c r="B33" s="160"/>
      <c r="C33" s="160"/>
      <c r="D33" s="160"/>
      <c r="E33" s="160"/>
      <c r="F33" s="160"/>
    </row>
    <row r="34" spans="1:6" ht="10.5" customHeight="1" x14ac:dyDescent="0.2">
      <c r="A34" s="160"/>
      <c r="B34" s="160"/>
      <c r="C34" s="160"/>
      <c r="D34" s="160"/>
      <c r="E34" s="160"/>
      <c r="F34" s="160"/>
    </row>
    <row r="35" spans="1:6" ht="11.25" customHeight="1" x14ac:dyDescent="0.2">
      <c r="A35" s="160"/>
      <c r="B35" s="160"/>
      <c r="C35" s="160"/>
      <c r="D35" s="160"/>
      <c r="E35" s="160"/>
      <c r="F35" s="160"/>
    </row>
    <row r="36" spans="1:6" ht="14.25" customHeight="1" x14ac:dyDescent="0.25">
      <c r="A36" s="292" t="s">
        <v>51</v>
      </c>
      <c r="B36" s="292"/>
      <c r="C36" s="292"/>
      <c r="D36" s="292"/>
      <c r="E36" s="292"/>
      <c r="F36" s="292"/>
    </row>
    <row r="37" spans="1:6" ht="12.75" customHeight="1" x14ac:dyDescent="0.25">
      <c r="A37" s="297"/>
      <c r="B37" s="288"/>
      <c r="C37" s="288"/>
      <c r="D37" s="288"/>
      <c r="E37" s="288"/>
      <c r="F37" s="288"/>
    </row>
    <row r="38" spans="1:6" ht="10.5" customHeight="1" x14ac:dyDescent="0.2">
      <c r="A38" s="287" t="s">
        <v>91</v>
      </c>
      <c r="B38" s="288"/>
      <c r="C38" s="288"/>
      <c r="D38" s="288"/>
      <c r="E38" s="288"/>
      <c r="F38" s="288"/>
    </row>
    <row r="39" spans="1:6" ht="10.5" customHeight="1" x14ac:dyDescent="0.2">
      <c r="A39" s="289" t="s">
        <v>50</v>
      </c>
      <c r="B39" s="290"/>
      <c r="C39" s="290"/>
      <c r="D39" s="290"/>
      <c r="E39" s="290"/>
      <c r="F39" s="290"/>
    </row>
  </sheetData>
  <mergeCells count="9">
    <mergeCell ref="A38:F38"/>
    <mergeCell ref="A39:F39"/>
    <mergeCell ref="A30:F30"/>
    <mergeCell ref="A36:F36"/>
    <mergeCell ref="A1:F1"/>
    <mergeCell ref="A2:F2"/>
    <mergeCell ref="A3:F3"/>
    <mergeCell ref="B11:D11"/>
    <mergeCell ref="A37:F37"/>
  </mergeCells>
  <pageMargins left="0.51181102362204722" right="0.51181102362204722" top="2.1259842519685042" bottom="0.78740157480314965" header="0.39370078740157483" footer="0.31496062992125984"/>
  <pageSetup paperSize="9" scale="95" orientation="portrait" r:id="rId1"/>
  <headerFooter>
    <oddHeader>&amp;C&amp;G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4684-BA1F-48F5-A61C-D92FC9BCCD6C}">
  <dimension ref="A1:E24"/>
  <sheetViews>
    <sheetView view="pageBreakPreview" zoomScale="145" zoomScaleNormal="100" zoomScaleSheetLayoutView="145" workbookViewId="0">
      <selection activeCell="G16" sqref="G16"/>
    </sheetView>
  </sheetViews>
  <sheetFormatPr defaultRowHeight="14.25" x14ac:dyDescent="0.2"/>
  <cols>
    <col min="1" max="1" width="55.125" customWidth="1"/>
    <col min="2" max="2" width="14.375" customWidth="1"/>
    <col min="3" max="3" width="15.75" customWidth="1"/>
    <col min="4" max="4" width="13.125" customWidth="1"/>
    <col min="5" max="5" width="11.375" customWidth="1"/>
  </cols>
  <sheetData>
    <row r="1" spans="1:5" x14ac:dyDescent="0.2">
      <c r="A1" s="306" t="s">
        <v>74</v>
      </c>
      <c r="B1" s="307"/>
      <c r="C1" s="307"/>
      <c r="D1" s="307"/>
      <c r="E1" s="308"/>
    </row>
    <row r="2" spans="1:5" ht="3.95" customHeight="1" x14ac:dyDescent="0.2">
      <c r="A2" s="309"/>
      <c r="B2" s="309"/>
      <c r="C2" s="309"/>
      <c r="D2" s="309"/>
      <c r="E2" s="309"/>
    </row>
    <row r="3" spans="1:5" x14ac:dyDescent="0.2">
      <c r="A3" s="170" t="s">
        <v>71</v>
      </c>
      <c r="B3" s="170" t="s">
        <v>69</v>
      </c>
      <c r="C3" s="170" t="s">
        <v>68</v>
      </c>
      <c r="D3" s="170" t="s">
        <v>70</v>
      </c>
      <c r="E3" s="171" t="s">
        <v>77</v>
      </c>
    </row>
    <row r="4" spans="1:5" x14ac:dyDescent="0.2">
      <c r="A4" s="172" t="s">
        <v>72</v>
      </c>
      <c r="B4" s="173">
        <v>8.1999999999999993</v>
      </c>
      <c r="C4" s="173">
        <v>275.64</v>
      </c>
      <c r="D4" s="173">
        <f t="shared" ref="D4:D9" si="0">C4*B4</f>
        <v>2260.2479999999996</v>
      </c>
      <c r="E4" s="174" t="s">
        <v>0</v>
      </c>
    </row>
    <row r="5" spans="1:5" x14ac:dyDescent="0.2">
      <c r="A5" s="172" t="s">
        <v>72</v>
      </c>
      <c r="B5" s="173">
        <v>8.1999999999999993</v>
      </c>
      <c r="C5" s="173">
        <v>71.39</v>
      </c>
      <c r="D5" s="173">
        <f t="shared" si="0"/>
        <v>585.39799999999991</v>
      </c>
      <c r="E5" s="174" t="s">
        <v>0</v>
      </c>
    </row>
    <row r="6" spans="1:5" x14ac:dyDescent="0.2">
      <c r="A6" s="172" t="s">
        <v>73</v>
      </c>
      <c r="B6" s="173">
        <v>9.1999999999999993</v>
      </c>
      <c r="C6" s="173">
        <v>444.5</v>
      </c>
      <c r="D6" s="173">
        <f t="shared" si="0"/>
        <v>4089.3999999999996</v>
      </c>
      <c r="E6" s="174" t="s">
        <v>0</v>
      </c>
    </row>
    <row r="7" spans="1:5" x14ac:dyDescent="0.2">
      <c r="A7" s="172" t="s">
        <v>65</v>
      </c>
      <c r="B7" s="173">
        <v>6.8</v>
      </c>
      <c r="C7" s="173">
        <v>190</v>
      </c>
      <c r="D7" s="173">
        <f t="shared" si="0"/>
        <v>1292</v>
      </c>
      <c r="E7" s="174" t="s">
        <v>0</v>
      </c>
    </row>
    <row r="8" spans="1:5" x14ac:dyDescent="0.2">
      <c r="A8" s="172" t="s">
        <v>66</v>
      </c>
      <c r="B8" s="173">
        <v>7</v>
      </c>
      <c r="C8" s="173">
        <v>117.47</v>
      </c>
      <c r="D8" s="173">
        <f t="shared" si="0"/>
        <v>822.29</v>
      </c>
      <c r="E8" s="174" t="s">
        <v>0</v>
      </c>
    </row>
    <row r="9" spans="1:5" x14ac:dyDescent="0.2">
      <c r="A9" s="172" t="s">
        <v>67</v>
      </c>
      <c r="B9" s="173">
        <v>7.5</v>
      </c>
      <c r="C9" s="173">
        <v>104.5</v>
      </c>
      <c r="D9" s="173">
        <f t="shared" si="0"/>
        <v>783.75</v>
      </c>
      <c r="E9" s="174" t="s">
        <v>0</v>
      </c>
    </row>
    <row r="10" spans="1:5" ht="3.95" customHeight="1" x14ac:dyDescent="0.2">
      <c r="A10" s="175"/>
      <c r="B10" s="175"/>
      <c r="C10" s="175"/>
      <c r="D10" s="175"/>
      <c r="E10" s="175"/>
    </row>
    <row r="11" spans="1:5" x14ac:dyDescent="0.2">
      <c r="A11" s="176" t="s">
        <v>76</v>
      </c>
      <c r="B11" s="177"/>
      <c r="C11" s="177"/>
      <c r="D11" s="178">
        <f>SUM(D4:D10)</f>
        <v>9833.0859999999993</v>
      </c>
      <c r="E11" s="170" t="s">
        <v>0</v>
      </c>
    </row>
    <row r="12" spans="1:5" ht="3.95" customHeight="1" x14ac:dyDescent="0.2">
      <c r="A12" s="175"/>
      <c r="B12" s="175"/>
      <c r="C12" s="175"/>
      <c r="D12" s="175"/>
      <c r="E12" s="175"/>
    </row>
    <row r="13" spans="1:5" x14ac:dyDescent="0.2">
      <c r="A13" s="310" t="s">
        <v>41</v>
      </c>
      <c r="B13" s="311"/>
      <c r="C13" s="311"/>
      <c r="D13" s="311"/>
      <c r="E13" s="312"/>
    </row>
    <row r="14" spans="1:5" ht="3.95" customHeight="1" x14ac:dyDescent="0.2">
      <c r="A14" s="313"/>
      <c r="B14" s="313"/>
      <c r="C14" s="313"/>
      <c r="D14" s="313"/>
      <c r="E14" s="313"/>
    </row>
    <row r="15" spans="1:5" ht="13.5" customHeight="1" x14ac:dyDescent="0.2">
      <c r="A15" s="299" t="s">
        <v>11</v>
      </c>
      <c r="B15" s="299"/>
      <c r="C15" s="299"/>
      <c r="D15" s="171" t="s">
        <v>70</v>
      </c>
      <c r="E15" s="171" t="s">
        <v>77</v>
      </c>
    </row>
    <row r="16" spans="1:5" x14ac:dyDescent="0.2">
      <c r="A16" s="314" t="str">
        <f>A1</f>
        <v>ÁREA DE VARRIÇÃO E IMPRIMAÇÃO</v>
      </c>
      <c r="B16" s="314"/>
      <c r="C16" s="314"/>
      <c r="D16" s="179">
        <f>D11</f>
        <v>9833.0859999999993</v>
      </c>
      <c r="E16" s="174" t="s">
        <v>0</v>
      </c>
    </row>
    <row r="17" spans="1:5" x14ac:dyDescent="0.2">
      <c r="A17" s="314" t="s">
        <v>75</v>
      </c>
      <c r="B17" s="314"/>
      <c r="C17" s="314"/>
      <c r="D17" s="174">
        <v>0.02</v>
      </c>
      <c r="E17" s="174" t="s">
        <v>0</v>
      </c>
    </row>
    <row r="18" spans="1:5" x14ac:dyDescent="0.2">
      <c r="A18" s="298" t="s">
        <v>78</v>
      </c>
      <c r="B18" s="298"/>
      <c r="C18" s="298"/>
      <c r="D18" s="180">
        <f>D16*D17</f>
        <v>196.66172</v>
      </c>
      <c r="E18" s="170" t="s">
        <v>1</v>
      </c>
    </row>
    <row r="19" spans="1:5" x14ac:dyDescent="0.2">
      <c r="A19" s="181"/>
      <c r="B19" s="182"/>
      <c r="C19" s="183"/>
      <c r="D19" s="183"/>
      <c r="E19" s="184"/>
    </row>
    <row r="20" spans="1:5" x14ac:dyDescent="0.2">
      <c r="A20" s="185"/>
      <c r="B20" s="300" t="s">
        <v>84</v>
      </c>
      <c r="C20" s="301"/>
      <c r="D20" s="301"/>
      <c r="E20" s="302"/>
    </row>
    <row r="21" spans="1:5" x14ac:dyDescent="0.2">
      <c r="A21" s="185"/>
      <c r="B21" s="303" t="s">
        <v>22</v>
      </c>
      <c r="C21" s="304"/>
      <c r="D21" s="304"/>
      <c r="E21" s="305"/>
    </row>
    <row r="22" spans="1:5" ht="18" customHeight="1" x14ac:dyDescent="0.2">
      <c r="A22" s="186"/>
      <c r="B22" s="187"/>
      <c r="C22" s="188"/>
      <c r="D22" s="188"/>
      <c r="E22" s="189"/>
    </row>
    <row r="23" spans="1:5" ht="14.25" customHeight="1" x14ac:dyDescent="0.2">
      <c r="A23" s="190"/>
      <c r="B23" s="191"/>
      <c r="C23" s="192"/>
      <c r="D23" s="193"/>
      <c r="E23" s="194"/>
    </row>
    <row r="24" spans="1:5" ht="15" customHeight="1" x14ac:dyDescent="0.2">
      <c r="A24" s="195"/>
      <c r="B24" s="196"/>
      <c r="C24" s="197"/>
      <c r="D24" s="198"/>
      <c r="E24" s="199"/>
    </row>
  </sheetData>
  <mergeCells count="10">
    <mergeCell ref="A18:C18"/>
    <mergeCell ref="A15:C15"/>
    <mergeCell ref="B20:E20"/>
    <mergeCell ref="B21:E21"/>
    <mergeCell ref="A1:E1"/>
    <mergeCell ref="A2:E2"/>
    <mergeCell ref="A13:E13"/>
    <mergeCell ref="A14:E14"/>
    <mergeCell ref="A16:C16"/>
    <mergeCell ref="A17:C17"/>
  </mergeCells>
  <phoneticPr fontId="27" type="noConversion"/>
  <pageMargins left="0.51181102362204722" right="0.51181102362204722" top="2.59" bottom="0.78740157480314965" header="0.52" footer="0.31496062992125984"/>
  <pageSetup paperSize="9" scale="113" fitToWidth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ORÇAMENTO</vt:lpstr>
      <vt:lpstr>CRONOGRAMA</vt:lpstr>
      <vt:lpstr>BDI</vt:lpstr>
      <vt:lpstr>MEMORIAL DE CALCULO</vt:lpstr>
      <vt:lpstr>BDI!Area_de_impressao</vt:lpstr>
      <vt:lpstr>'MEMORIAL DE CALCULO'!Area_de_impressao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Elza Regina Salomao</cp:lastModifiedBy>
  <cp:revision>0</cp:revision>
  <cp:lastPrinted>2022-05-27T13:08:45Z</cp:lastPrinted>
  <dcterms:created xsi:type="dcterms:W3CDTF">2020-08-20T12:31:58Z</dcterms:created>
  <dcterms:modified xsi:type="dcterms:W3CDTF">2022-05-27T13:20:04Z</dcterms:modified>
</cp:coreProperties>
</file>