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8.png" ContentType="image/png"/>
  <Override PartName="/xl/media/image9.png" ContentType="image/png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Orçamento Sintético" sheetId="1" state="visible" r:id="rId2"/>
    <sheet name="Planilha2" sheetId="2" state="visible" r:id="rId3"/>
  </sheets>
  <externalReferences>
    <externalReference r:id="rId4"/>
  </externalReferences>
  <definedNames>
    <definedName function="false" hidden="false" localSheetId="0" name="_xlnm.Print_Titles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<sst xmlns="http://schemas.openxmlformats.org/spreadsheetml/2006/main" count="405" uniqueCount="270">
  <si>
    <t xml:space="preserve">OBRA: REFORMA EMEF. PROF ANTÔNIO MAZZEI</t>
  </si>
  <si>
    <t xml:space="preserve">B.D.I.</t>
  </si>
  <si>
    <t xml:space="preserve">Encargos Sociais</t>
  </si>
  <si>
    <t xml:space="preserve">LOCAL: RUA CONCEIÇÃO DE MONTE ALEGRE Nº 200- VILA AFFINE</t>
  </si>
  <si>
    <t xml:space="preserve">BANCOS:</t>
  </si>
  <si>
    <t xml:space="preserve">SINAPI - 09/2022 - São PauloSBC - 11/2022 - São PauloSICRO3 - 07/2022 - São Paulo - São Paulo ORSE - 08/2022 - SergipeSEDOP - 09/2022 - ParáSETOP - 06/2022 - MinasGeraisIOPES - 09/2022 - Espírito SantoSIURB - 07/2022 - São PauloSIURB INFRA - 07/2022 - São PauloSUDECAP - 08/2022 - Minas GeraisCPOS - 08/2022 - São PauloFDE - 07/2022 - São PauloEMOP - 08/2022 - Rio de Janeiro
</t>
  </si>
  <si>
    <t xml:space="preserve">DATA: 24/11/2021</t>
  </si>
  <si>
    <t xml:space="preserve">ORÇAMENTO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</si>
  <si>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</si>
  <si>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</si>
  <si>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</si>
  <si>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</si>
  <si>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</si>
  <si>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</si>
  <si>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</si>
  <si>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</si>
  <si>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 1 </t>
  </si>
  <si>
    <t xml:space="preserve">COBERTURA TELHA TRAPEZOIDAL SANDUICHE</t>
  </si>
  <si>
    <t xml:space="preserve"> 1.1 </t>
  </si>
  <si>
    <t xml:space="preserve"> 16.13.130 </t>
  </si>
  <si>
    <t xml:space="preserve">CPOS</t>
  </si>
  <si>
    <t xml:space="preserve">Telhamento em chapa de aço com pintura poliéster, tipo sanduíche, espessura de 0,50 mm, com poliestireno expandido</t>
  </si>
  <si>
    <t xml:space="preserve">m²</t>
  </si>
  <si>
    <t xml:space="preserve"> 1.2 </t>
  </si>
  <si>
    <t xml:space="preserve"> 100778 </t>
  </si>
  <si>
    <t xml:space="preserve">SINAPI</t>
  </si>
  <si>
    <t xml:space="preserve">ESTRUTURA TRELIÇADA DE COBERTURA, TIPO FINK, COM LIGAÇÕES PARAFUSADAS, INCLUSOS PERFIS METÁLICOS, CHAPAS METÁLICAS, MÃO DE OBRA E TRANSPORTE COM GUINDASTE - FORNECIMENTO E INSTALAÇÃO. AF_01/2020_P</t>
  </si>
  <si>
    <t xml:space="preserve">KG</t>
  </si>
  <si>
    <t xml:space="preserve"> 1.3 </t>
  </si>
  <si>
    <t xml:space="preserve"> 92580 </t>
  </si>
  <si>
    <t xml:space="preserve">TRAMA DE AÇO COMPOSTA POR TERÇAS PARA TELHADOS DE ATÉ 2 ÁGUAS PARA TELHA ONDULADA DE FIBROCIMENTO, METÁLICA, PLÁSTICA OU TERMOACÚSTICA, INCLUSO TRANSPORTE VERTICAL. AF_07/2019</t>
  </si>
  <si>
    <t xml:space="preserve"> 1.4 </t>
  </si>
  <si>
    <t xml:space="preserve"> 07.60.061 </t>
  </si>
  <si>
    <t xml:space="preserve">FDE</t>
  </si>
  <si>
    <t xml:space="preserve">RETIRADA DE TELHAS OND DE FIBRO-CIM/PLAST OU ALUM/PLANA PRE FAB - S/REAPROV</t>
  </si>
  <si>
    <t xml:space="preserve"> 2 </t>
  </si>
  <si>
    <t xml:space="preserve">AVCB BOMBEIRO</t>
  </si>
  <si>
    <t xml:space="preserve"> 2.1 </t>
  </si>
  <si>
    <t xml:space="preserve"> 06.03.100 </t>
  </si>
  <si>
    <t xml:space="preserve">CO-34 CORRIMÃO DUPLO AÇO GALVANIZADO COM PINTURA ESMALTE.</t>
  </si>
  <si>
    <t xml:space="preserve">M</t>
  </si>
  <si>
    <t xml:space="preserve"> 2.2 </t>
  </si>
  <si>
    <t xml:space="preserve"> 06.03.101 </t>
  </si>
  <si>
    <t xml:space="preserve">CO-35 CORRIMÃO DUPLO COM MONTANTE VERTICAL AÇO GALVANIZADO COM PINTURA ESMALTE</t>
  </si>
  <si>
    <t xml:space="preserve"> 2.3 </t>
  </si>
  <si>
    <t xml:space="preserve"> 06.03.111 </t>
  </si>
  <si>
    <t xml:space="preserve">CO-45 GUARDA-CORPO TUBULAR COM GRADIL DE FECHAMENTO H=110CM  AÇO GALVANIZADO COM PINTURA ESMALTE</t>
  </si>
  <si>
    <t xml:space="preserve"> 2.4 </t>
  </si>
  <si>
    <t xml:space="preserve"> 72815 </t>
  </si>
  <si>
    <t xml:space="preserve">APLICACAO DE TINTA A BASE DE EPOXI SOBRE PISO</t>
  </si>
  <si>
    <t xml:space="preserve"> 2.5 </t>
  </si>
  <si>
    <t xml:space="preserve"> 04.09.020 </t>
  </si>
  <si>
    <t xml:space="preserve">Retirada de esquadria metálica em geral</t>
  </si>
  <si>
    <t xml:space="preserve"> 2.6 </t>
  </si>
  <si>
    <t xml:space="preserve"> 25.02.020 </t>
  </si>
  <si>
    <t xml:space="preserve">Porta de entrada de abrir em alumínio, sob medida</t>
  </si>
  <si>
    <t xml:space="preserve"> 2.9 </t>
  </si>
  <si>
    <t xml:space="preserve"> 50.01.330 </t>
  </si>
  <si>
    <t xml:space="preserve">Abrigo de hidrante de 2 1/2´ completo - inclusive mangueira de 30 m (2 x 15 m)</t>
  </si>
  <si>
    <t xml:space="preserve">UN</t>
  </si>
  <si>
    <t xml:space="preserve"> 3 </t>
  </si>
  <si>
    <t xml:space="preserve">ELETRICA</t>
  </si>
  <si>
    <t xml:space="preserve"> 3.1 </t>
  </si>
  <si>
    <t xml:space="preserve"> 50.05.270 </t>
  </si>
  <si>
    <t xml:space="preserve">Central de detecção e alarme de incêndio completa, autonomia de 1 hora para 12 laços, 220 V/12 V</t>
  </si>
  <si>
    <t xml:space="preserve"> 3.2 </t>
  </si>
  <si>
    <t xml:space="preserve"> 09.08.086 </t>
  </si>
  <si>
    <t xml:space="preserve">ACIONADOR DO ALARME DE INCENDIO</t>
  </si>
  <si>
    <t xml:space="preserve"> 3.3 </t>
  </si>
  <si>
    <t xml:space="preserve"> 09.05.089 </t>
  </si>
  <si>
    <t xml:space="preserve">QUADRO COMANDO PARA BOMBA DE INCENDIO TRIFASICO DE 10 HP</t>
  </si>
  <si>
    <t xml:space="preserve"> 3.4 </t>
  </si>
  <si>
    <t xml:space="preserve"> 09.08.055 </t>
  </si>
  <si>
    <t xml:space="preserve">BOTOEIRA PARA ACIONAMENTO DA BOMBA DE INCENDIO</t>
  </si>
  <si>
    <t xml:space="preserve"> 3.5 </t>
  </si>
  <si>
    <t xml:space="preserve"> 09.09.083 </t>
  </si>
  <si>
    <t xml:space="preserve">IL-83 ILUMINAÇÃO AUTONOMA DE EMERGÊNCIA - LED</t>
  </si>
  <si>
    <t xml:space="preserve"> 3.6 </t>
  </si>
  <si>
    <t xml:space="preserve"> 38.04.040 </t>
  </si>
  <si>
    <t xml:space="preserve">Eletroduto galvanizado a quente conforme NBR6323 - 3/4´ com acessórios</t>
  </si>
  <si>
    <t xml:space="preserve"> 3.7 </t>
  </si>
  <si>
    <t xml:space="preserve"> 39.03.160 </t>
  </si>
  <si>
    <t xml:space="preserve">Cabo de cobre de 1,5 mm², isolamento 0,6/1 kV - isolação em PVC 70°C</t>
  </si>
  <si>
    <t xml:space="preserve"> 3.8 </t>
  </si>
  <si>
    <t xml:space="preserve"> 50.05.230 </t>
  </si>
  <si>
    <t xml:space="preserve">Sirene audiovisual tipo endereçável</t>
  </si>
  <si>
    <t xml:space="preserve"> 3.9 </t>
  </si>
  <si>
    <t xml:space="preserve"> 10327 </t>
  </si>
  <si>
    <t xml:space="preserve">ORSE</t>
  </si>
  <si>
    <t xml:space="preserve">Abraçadeira em aço inox, tipo "D", 3/4", fornecimento</t>
  </si>
  <si>
    <t xml:space="preserve">Un</t>
  </si>
  <si>
    <t xml:space="preserve"> 3.10 </t>
  </si>
  <si>
    <t xml:space="preserve"> 060214 </t>
  </si>
  <si>
    <t xml:space="preserve">SBC</t>
  </si>
  <si>
    <t xml:space="preserve">LUMINARIA AVISO/SAIDA 20W EMERGENCIA LED DUPLA FACE SLIM</t>
  </si>
  <si>
    <t xml:space="preserve"> 3.11 </t>
  </si>
  <si>
    <t xml:space="preserve"> 160663 </t>
  </si>
  <si>
    <t xml:space="preserve">IOPES</t>
  </si>
  <si>
    <t xml:space="preserve">Fornecimento e instalação de Bateria selada 12V - 60 AH, para centrais de alarme / iluminação de emergência</t>
  </si>
  <si>
    <t xml:space="preserve">und</t>
  </si>
  <si>
    <t xml:space="preserve"> 3.12 </t>
  </si>
  <si>
    <t xml:space="preserve"> 39.21.234 </t>
  </si>
  <si>
    <t xml:space="preserve">Cabo de cobre flexível de 3 x 10 mm², isolamento 0,6/1 kV - isolação HEPR 90°C</t>
  </si>
  <si>
    <t xml:space="preserve"> 3.13 </t>
  </si>
  <si>
    <t xml:space="preserve"> 39.24.154 </t>
  </si>
  <si>
    <t xml:space="preserve">Cabo de cobre flexível de 3 x 6 mm², isolamento 500 V - isolação PP 70°C</t>
  </si>
  <si>
    <t xml:space="preserve"> 3.14 </t>
  </si>
  <si>
    <t xml:space="preserve"> 88264 </t>
  </si>
  <si>
    <t xml:space="preserve">ELETRICISTA COM ENCARGOS COMPLEMENTARES</t>
  </si>
  <si>
    <t xml:space="preserve">H</t>
  </si>
  <si>
    <t xml:space="preserve"> 101563 </t>
  </si>
  <si>
    <t xml:space="preserve">CABO DE COBRE FLEXÍVEL ISOLADO, 35 MM², 0,6/1,0 KV, PARA REDE AÉREA DE DISTRIBUIÇÃO DE ENERGIA ELÉTRICA DE BAIXA TENSÃO - FORNECIMENTO E INSTALAÇÃO. AF_07/2020</t>
  </si>
  <si>
    <t xml:space="preserve"> 3.15 </t>
  </si>
  <si>
    <t xml:space="preserve"> 101375 </t>
  </si>
  <si>
    <t xml:space="preserve">AJUDANTE DE ELETRICISTA COM ENCARGOS COMPLEMENTARES</t>
  </si>
  <si>
    <t xml:space="preserve">MES</t>
  </si>
  <si>
    <t xml:space="preserve"> 97586 </t>
  </si>
  <si>
    <t xml:space="preserve">LUMINÁRIA TIPO CALHA, DE SOBREPOR, COM 2 LÂMPADAS TUBULARES FLUORESCENTES DE 36 W, COM REATOR DE PARTIDA RÁPIDA - FORNECIMENTO E INSTALAÇÃO. AF_02/2020</t>
  </si>
  <si>
    <t xml:space="preserve"> 3.16 </t>
  </si>
  <si>
    <t xml:space="preserve"> 41.02.562 </t>
  </si>
  <si>
    <t xml:space="preserve">Lâmpada LED tubular T8 com base G13, de 3400 até 4000 Im - 36 a 40W</t>
  </si>
  <si>
    <t xml:space="preserve"> 3.17 </t>
  </si>
  <si>
    <t xml:space="preserve"> 3.18 </t>
  </si>
  <si>
    <t xml:space="preserve"> 39.02.016 </t>
  </si>
  <si>
    <t xml:space="preserve">Cabo de cobre de 2,5 mm², isolamento 750 V - isolação em PVC 70°C</t>
  </si>
  <si>
    <t xml:space="preserve"> 3.19 </t>
  </si>
  <si>
    <t xml:space="preserve"> 39.02.010 </t>
  </si>
  <si>
    <t xml:space="preserve">Cabo de cobre de 1,5 mm², isolamento 750 V - isolação em PVC 70°C</t>
  </si>
  <si>
    <t xml:space="preserve"> 2.10 </t>
  </si>
  <si>
    <t xml:space="preserve"> 090160 </t>
  </si>
  <si>
    <t xml:space="preserve">SIURB</t>
  </si>
  <si>
    <t xml:space="preserve">ENTRADA AÉREA DE ENERGIA E TELEFONE - 55 À 62KVA</t>
  </si>
  <si>
    <t xml:space="preserve"> 4 </t>
  </si>
  <si>
    <t xml:space="preserve">HIDRAULICA</t>
  </si>
  <si>
    <t xml:space="preserve"> 4.1 </t>
  </si>
  <si>
    <t xml:space="preserve"> 055010 </t>
  </si>
  <si>
    <t xml:space="preserve">BOMBA PARA INCENDIO CENTRIFUGA 15 CV TRI TJM 678 DAMAQ BOMBA</t>
  </si>
  <si>
    <t xml:space="preserve"> 4.2 </t>
  </si>
  <si>
    <t xml:space="preserve"> 08.08.069 </t>
  </si>
  <si>
    <t xml:space="preserve">AI-01 ABRIGO PARA BOMBA DE INCENDIO</t>
  </si>
  <si>
    <t xml:space="preserve"> 4.3 </t>
  </si>
  <si>
    <t xml:space="preserve"> 4.5 </t>
  </si>
  <si>
    <t xml:space="preserve"> 46.07.070 </t>
  </si>
  <si>
    <t xml:space="preserve">Tubo galvanizado DN= 2 1/2´, inclusive conexões</t>
  </si>
  <si>
    <t xml:space="preserve"> 4.6 </t>
  </si>
  <si>
    <t xml:space="preserve"> 46.07.080 </t>
  </si>
  <si>
    <t xml:space="preserve">Tubo galvanizado DN= 3´, inclusive conexões</t>
  </si>
  <si>
    <t xml:space="preserve"> 4.7 </t>
  </si>
  <si>
    <t xml:space="preserve"> 08.08.012 </t>
  </si>
  <si>
    <t xml:space="preserve">REGISTRO DE RECALQUE NO PASSEIO (RR-01)</t>
  </si>
  <si>
    <t xml:space="preserve"> 4.8 </t>
  </si>
  <si>
    <t xml:space="preserve"> 7107375 </t>
  </si>
  <si>
    <t xml:space="preserve">SICRO3</t>
  </si>
  <si>
    <t xml:space="preserve">Fornecimento e instalação de reservatório metálico tipo taça de 10.000 litros pintura interna e externa com escada de acesso ebase de concreto armado - areia e brita comerciais</t>
  </si>
  <si>
    <t xml:space="preserve">un</t>
  </si>
  <si>
    <t xml:space="preserve"> 4.9 </t>
  </si>
  <si>
    <t xml:space="preserve"> 47.01.080 </t>
  </si>
  <si>
    <t xml:space="preserve">Registro de gaveta em latão fundido sem acabamento, DN= 3´</t>
  </si>
  <si>
    <t xml:space="preserve"> 4.10 </t>
  </si>
  <si>
    <t xml:space="preserve"> 47.01.070 </t>
  </si>
  <si>
    <t xml:space="preserve">Registro de gaveta em latão fundido sem acabamento, DN= 2 1/2´</t>
  </si>
  <si>
    <t xml:space="preserve"> 4.11 </t>
  </si>
  <si>
    <t xml:space="preserve"> 47.05.060 </t>
  </si>
  <si>
    <t xml:space="preserve">Válvula de retenção horizontal em bronze, DN= 2 1/2´</t>
  </si>
  <si>
    <t xml:space="preserve"> 4.12 </t>
  </si>
  <si>
    <t xml:space="preserve"> 7787 </t>
  </si>
  <si>
    <t xml:space="preserve">Fornecimento e assentamento de niple duplo de ferro galvanizado de   2 1/2"</t>
  </si>
  <si>
    <t xml:space="preserve"> 4.13 </t>
  </si>
  <si>
    <t xml:space="preserve"> 26.03.070 </t>
  </si>
  <si>
    <t xml:space="preserve">Vidro laminado temperado incolor de 8mm</t>
  </si>
  <si>
    <t xml:space="preserve"> 5 </t>
  </si>
  <si>
    <t xml:space="preserve">DEMOLIÇÃO, ATERRO E CONCRETO</t>
  </si>
  <si>
    <t xml:space="preserve"> 5.1 </t>
  </si>
  <si>
    <t xml:space="preserve"> 03.01.020 </t>
  </si>
  <si>
    <t xml:space="preserve">Demolição manual de concreto simples</t>
  </si>
  <si>
    <t xml:space="preserve">m³</t>
  </si>
  <si>
    <t xml:space="preserve"> 5.2 </t>
  </si>
  <si>
    <t xml:space="preserve"> 020126 </t>
  </si>
  <si>
    <t xml:space="preserve">ATERRO SIMPLES COMPACTADO MEIO MANUAL</t>
  </si>
  <si>
    <t xml:space="preserve"> 5.3 </t>
  </si>
  <si>
    <t xml:space="preserve"> 11.16.020 </t>
  </si>
  <si>
    <t xml:space="preserve">Lançamento, espalhamento e adensamento de concreto ou massa em lastro e/ou enchimento</t>
  </si>
  <si>
    <t xml:space="preserve"> 5.4 </t>
  </si>
  <si>
    <t xml:space="preserve"> 11.03.090 </t>
  </si>
  <si>
    <t xml:space="preserve">Concreto preparado no local, fck = 20 MPa</t>
  </si>
  <si>
    <t xml:space="preserve"> 5.5 </t>
  </si>
  <si>
    <t xml:space="preserve"> 16.80.098 </t>
  </si>
  <si>
    <t xml:space="preserve">RETIRADA DE ENTULHO</t>
  </si>
  <si>
    <t xml:space="preserve"> 5.6 </t>
  </si>
  <si>
    <t xml:space="preserve"> 95264 </t>
  </si>
  <si>
    <t xml:space="preserve">COMPACTADOR DE SOLOS DE PERCUSÃO (SOQUETE) COM MOTOR A GASOLINA, POTÊNCIA 3 CV - CHP DIURNO. AF_09/2016</t>
  </si>
  <si>
    <t xml:space="preserve">CHP</t>
  </si>
  <si>
    <t xml:space="preserve"> 6 </t>
  </si>
  <si>
    <t xml:space="preserve">MURETAS</t>
  </si>
  <si>
    <t xml:space="preserve"> 6.1 </t>
  </si>
  <si>
    <t xml:space="preserve"> 73844/002 </t>
  </si>
  <si>
    <t xml:space="preserve">MURO DE ARRIMO DE ALVENARIA DE TIJOLOS</t>
  </si>
  <si>
    <t xml:space="preserve"> 6.2 </t>
  </si>
  <si>
    <t xml:space="preserve"> 12.01.021 </t>
  </si>
  <si>
    <t xml:space="preserve">Broca em concreto armado diâmetro de 20 cm - completa</t>
  </si>
  <si>
    <t xml:space="preserve"> 7 </t>
  </si>
  <si>
    <t xml:space="preserve">REFORMA DA COZINHA</t>
  </si>
  <si>
    <t xml:space="preserve"> 7.1 </t>
  </si>
  <si>
    <t xml:space="preserve"> 020235 </t>
  </si>
  <si>
    <t xml:space="preserve">SEDOP</t>
  </si>
  <si>
    <t xml:space="preserve">Retirada de piso ceramico, inclusive camada regularizadora  ( 81 METROS DE PAREDE,  E 31,5 CENTIMETROS DO PISO)</t>
  </si>
  <si>
    <t xml:space="preserve"> 7.3 </t>
  </si>
  <si>
    <t xml:space="preserve"> 87251 </t>
  </si>
  <si>
    <t xml:space="preserve">REVESTIMENTO CERÂMICO PARA PISO COM PLACAS TIPO ESMALTADA EXTRA DE DIMENSÕES 45X45 CM APLICADA EM AMBIENTES DE ÁREA MAIOR QUE 10 M2. AF_06/2014 ( 81 METROS DE PAREDE,  E 31,5 CENTIMETROS DO PISO)</t>
  </si>
  <si>
    <t xml:space="preserve"> 7.4 </t>
  </si>
  <si>
    <t xml:space="preserve">Demolição manual de concreto simples ( RAMPA EM FRENTE AO REFEITÓRIO)</t>
  </si>
  <si>
    <t xml:space="preserve"> 7.5 </t>
  </si>
  <si>
    <t xml:space="preserve"> 102180 </t>
  </si>
  <si>
    <t xml:space="preserve">INSTALAÇÃO DE VIDRO TEMPERADO, E = 8 MM, ENCAIXADO EM PERFIL U. AF_01/2021_P</t>
  </si>
  <si>
    <t xml:space="preserve"> 7.6 </t>
  </si>
  <si>
    <t xml:space="preserve"> 86889 </t>
  </si>
  <si>
    <t xml:space="preserve">BANCADA DE GRANITO CINZA POLIDO, DE 1,50 X 0,60 M, PARA PIA DE COZINHA - FORNECIMENTO E INSTALAÇÃO. AF_01/2020</t>
  </si>
  <si>
    <t xml:space="preserve"> 7.7 </t>
  </si>
  <si>
    <t xml:space="preserve"> 44.02.062 </t>
  </si>
  <si>
    <t xml:space="preserve">Tampo/bancada em granito, com frontão, espessura de 2 cm, acabamento polido</t>
  </si>
  <si>
    <t xml:space="preserve"> 7.8 </t>
  </si>
  <si>
    <t xml:space="preserve"> 7.9 </t>
  </si>
  <si>
    <t xml:space="preserve"> 04.02.140 </t>
  </si>
  <si>
    <t xml:space="preserve">Retirada de estrutura metálica</t>
  </si>
  <si>
    <t xml:space="preserve"> 7.10 </t>
  </si>
  <si>
    <t xml:space="preserve"> 8 </t>
  </si>
  <si>
    <t xml:space="preserve">DEMOLIÇÃO REATERRO E CONCRETAGEM</t>
  </si>
  <si>
    <t xml:space="preserve"> 8.1 </t>
  </si>
  <si>
    <t xml:space="preserve"> 8.2 </t>
  </si>
  <si>
    <t xml:space="preserve"> 8.3 </t>
  </si>
  <si>
    <t xml:space="preserve"> 9 </t>
  </si>
  <si>
    <t xml:space="preserve">PINTURA FINAL</t>
  </si>
  <si>
    <t xml:space="preserve"> 9.1 </t>
  </si>
  <si>
    <t xml:space="preserve"> 88489 </t>
  </si>
  <si>
    <t xml:space="preserve">APLICAÇÃO MANUAL DE PINTURA COM TINTA LÁTEX ACRÍLICA EM PAREDES, DUAS DEMÃOS. AF_06/2014</t>
  </si>
  <si>
    <t xml:space="preserve"> 9.2 </t>
  </si>
  <si>
    <t xml:space="preserve"> 88488 </t>
  </si>
  <si>
    <t xml:space="preserve">APLICAÇÃO MANUAL DE PINTURA COM TINTA LÁTEX ACRÍLICA EM TETO, DUAS DEMÃOS. AF_06/2014</t>
  </si>
  <si>
    <t xml:space="preserve">ENERGIA SOLAR </t>
  </si>
  <si>
    <t xml:space="preserve">9.2</t>
  </si>
  <si>
    <t xml:space="preserve">COTAÇÃO</t>
  </si>
  <si>
    <t xml:space="preserve">PROPRIO</t>
  </si>
  <si>
    <t xml:space="preserve">KIT COMPLETO E INSTALAÇÃO DE ENERGIA FOTOVOLTAICA PARA GERAÇÃO DE 5.000KW MÊS MÍNIMO, COM DESCRIÇÃO  NO MEMORIAL DESCRITIVO</t>
  </si>
  <si>
    <t xml:space="preserve">Total sem BDI</t>
  </si>
  <si>
    <t xml:space="preserve">Total do BDI</t>
  </si>
  <si>
    <t xml:space="preserve">Total Geral c/ bdi</t>
  </si>
  <si>
    <t xml:space="preserve">Item de cotação</t>
  </si>
  <si>
    <t xml:space="preserve">Total Geral c/ bdi/ COTAÇÃO</t>
  </si>
  <si>
    <t xml:space="preserve">                                                                                                                    EDI JOSÉ DA SILVA CAUA189488-9 ARQUITETO                                                                                                                         DIVISÃO DE ENGENHARIA</t>
  </si>
  <si>
    <t xml:space="preserve">CRONOGRAMA FISICO-FINANCEIRO</t>
  </si>
  <si>
    <r>
      <rPr>
        <b val="true"/>
        <sz val="10"/>
        <rFont val="Arial"/>
        <family val="2"/>
      </rPr>
      <t xml:space="preserve">OBRA: </t>
    </r>
    <r>
      <rPr>
        <b val="true"/>
        <sz val="12"/>
        <rFont val="Arial"/>
        <family val="2"/>
      </rPr>
      <t xml:space="preserve">REFORMA EMEF. PROF ANTÔNIO MAZZEI</t>
    </r>
  </si>
  <si>
    <r>
      <rPr>
        <b val="true"/>
        <sz val="10"/>
        <rFont val="Arial"/>
        <family val="2"/>
      </rPr>
      <t xml:space="preserve">LOCAL: </t>
    </r>
    <r>
      <rPr>
        <b val="true"/>
        <sz val="12"/>
        <rFont val="Arial"/>
        <family val="2"/>
      </rPr>
      <t xml:space="preserve"> RUA CONCEIÇÃO DE MONTE ALEGRE Nº 200- VILA AFFINE</t>
    </r>
  </si>
  <si>
    <t xml:space="preserve">REGIME: EMPREITADA GLOBAL</t>
  </si>
  <si>
    <t xml:space="preserve">Bancos </t>
  </si>
  <si>
    <t xml:space="preserve">PRAZO: 02MESES </t>
  </si>
  <si>
    <t xml:space="preserve"> Data: 26 Julho de 2022                             </t>
  </si>
  <si>
    <t xml:space="preserve">FISICO FINANCEIRO (EM% R$)</t>
  </si>
  <si>
    <t xml:space="preserve">VALOR TOTAL</t>
  </si>
  <si>
    <t xml:space="preserve"> 1º MÊS</t>
  </si>
  <si>
    <t xml:space="preserve">VALOR</t>
  </si>
  <si>
    <t xml:space="preserve">(%)</t>
  </si>
  <si>
    <t xml:space="preserve"> 2º MÊS</t>
  </si>
  <si>
    <t xml:space="preserve">RECURSO PRÓPRIO</t>
  </si>
  <si>
    <t xml:space="preserve">VALOR TOTAL DO INVESTIMENTO S/ BDI</t>
  </si>
  <si>
    <t xml:space="preserve">VALOR  DO  BDI</t>
  </si>
  <si>
    <t xml:space="preserve">VALOR TOTAL DO INVESTIMENTO C/ BDI</t>
  </si>
  <si>
    <t xml:space="preserve">ENERGIA SOLAR S/BDI COTAÇÃO</t>
  </si>
  <si>
    <t xml:space="preserve">TOTAL GERAL </t>
  </si>
  <si>
    <t xml:space="preserve">PARAGUAÇU PAULISTA, 24 DE Novembro de 2022</t>
  </si>
  <si>
    <r>
      <rPr>
        <sz val="10"/>
        <rFont val="Arial"/>
        <family val="1"/>
      </rPr>
      <t xml:space="preserve">
</t>
    </r>
    <r>
      <rPr>
        <b val="true"/>
        <sz val="12"/>
        <rFont val="Arial"/>
        <family val="2"/>
      </rPr>
      <t xml:space="preserve">Edi José da Silva
</t>
    </r>
    <r>
      <rPr>
        <sz val="10"/>
        <rFont val="Arial"/>
        <family val="2"/>
      </rPr>
      <t xml:space="preserve"> Arquiteto e Urbanista - CAU:189488-9</t>
    </r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</si>
</sst>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%"/>
    <numFmt numFmtId="166" formatCode="@"/>
    <numFmt numFmtId="167" formatCode="#,##0.00"/>
    <numFmt numFmtId="168" formatCode="[$R$-416]\ #,##0.00;[RED]\-[$R$-416]\ #,##0.00"/>
    <numFmt numFmtId="169" formatCode="General"/>
  </numFmts>
  <fonts count="2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Arial"/>
      <family val="1"/>
      <charset val="1"/>
    </font>
    <font>
      <b val="true"/>
      <sz val="18"/>
      <name val="Arial"/>
      <family val="1"/>
    </font>
    <font>
      <b val="true"/>
      <sz val="12"/>
      <name val="Arial"/>
      <family val="2"/>
    </font>
    <font>
      <b val="true"/>
      <sz val="11"/>
      <name val="Arial"/>
      <family val="1"/>
    </font>
    <font>
      <b val="true"/>
      <sz val="10"/>
      <name val="Arial"/>
      <family val="1"/>
    </font>
    <font>
      <b val="true"/>
      <sz val="9"/>
      <name val="Arial"/>
      <family val="1"/>
    </font>
    <font>
      <b val="true"/>
      <sz val="9"/>
      <name val="Arial"/>
      <family val="1"/>
      <charset val="1"/>
    </font>
    <font>
      <b val="true"/>
      <sz val="10"/>
      <name val="Arial"/>
      <family val="2"/>
    </font>
    <font>
      <b val="true"/>
      <sz val="10"/>
      <color rgb="FF00000A"/>
      <name val="Arial"/>
      <family val="2"/>
    </font>
    <font>
      <b val="true"/>
      <sz val="12"/>
      <name val="Arial"/>
      <family val="1"/>
    </font>
    <font>
      <b val="true"/>
      <sz val="11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</font>
    <font>
      <sz val="10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2"/>
      <name val="Arial"/>
      <family val="1"/>
      <charset val="1"/>
    </font>
    <font>
      <b val="true"/>
      <sz val="14"/>
      <name val="Arial"/>
      <family val="1"/>
      <charset val="1"/>
    </font>
    <font>
      <b val="true"/>
      <sz val="28"/>
      <name val="Arial"/>
      <family val="2"/>
    </font>
    <font>
      <b val="true"/>
      <sz val="16"/>
      <name val="Arial"/>
      <family val="2"/>
    </font>
    <font>
      <sz val="9"/>
      <name val="Arial"/>
      <family val="2"/>
    </font>
    <font>
      <b val="true"/>
      <sz val="9"/>
      <name val="Arial"/>
      <family val="2"/>
    </font>
    <font>
      <b val="true"/>
      <sz val="9"/>
      <color rgb="FF000000"/>
      <name val="Arial"/>
      <family val="1"/>
    </font>
    <font>
      <b val="true"/>
      <sz val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  <fill>
      <patternFill patternType="solid">
        <fgColor rgb="FF00A933"/>
        <bgColor rgb="FF008000"/>
      </patternFill>
    </fill>
    <fill>
      <patternFill patternType="solid">
        <fgColor rgb="FFFFFFA6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2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1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2" borderId="1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4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5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6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6" fillId="0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5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5" fillId="3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3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7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7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8" fillId="3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7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2" borderId="1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2" borderId="1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20" fillId="2" borderId="1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20" fillId="2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9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21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4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2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6" fillId="4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6" fillId="4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26" fillId="4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6" fillId="5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2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2" borderId="1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7" fillId="2" borderId="1" xfId="20" applyFont="true" applyBorder="true" applyAlignment="true" applyProtection="false">
      <alignment horizontal="center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3</xdr:col>
      <xdr:colOff>1047960</xdr:colOff>
      <xdr:row>0</xdr:row>
      <xdr:rowOff>92880</xdr:rowOff>
    </xdr:from>
    <xdr:to>
      <xdr:col>3</xdr:col>
      <xdr:colOff>4124520</xdr:colOff>
      <xdr:row>0</xdr:row>
      <xdr:rowOff>633240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3617640" y="92880"/>
          <a:ext cx="3076560" cy="5403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4</xdr:col>
      <xdr:colOff>208080</xdr:colOff>
      <xdr:row>0</xdr:row>
      <xdr:rowOff>116640</xdr:rowOff>
    </xdr:from>
    <xdr:to>
      <xdr:col>7</xdr:col>
      <xdr:colOff>741960</xdr:colOff>
      <xdr:row>0</xdr:row>
      <xdr:rowOff>569160</xdr:rowOff>
    </xdr:to>
    <xdr:pic>
      <xdr:nvPicPr>
        <xdr:cNvPr id="1" name="Figura 1" descr=""/>
        <xdr:cNvPicPr/>
      </xdr:nvPicPr>
      <xdr:blipFill>
        <a:blip r:embed="rId1"/>
        <a:stretch/>
      </xdr:blipFill>
      <xdr:spPr>
        <a:xfrm>
          <a:off x="3724560" y="116640"/>
          <a:ext cx="2972160" cy="45252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Antonio%20mazzei%20reforma/03.REFORMA%20ESCOLA%20ANTONIO%20MAZZEI%20-%20PREFEITURA.od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O"/>
      <sheetName val="CRONOGRAMA"/>
    </sheetNames>
    <sheetDataSet>
      <sheetData sheetId="0">
        <row r="8">
          <cell r="D8" t="str">
            <v>COBERTURA TELHA TRAPEZOIDAL SANDUICHE</v>
          </cell>
        </row>
        <row r="13">
          <cell r="D13" t="str">
            <v>AVCB BOMBEIRO</v>
          </cell>
        </row>
        <row r="20">
          <cell r="D20" t="str">
            <v>ELETRICA</v>
          </cell>
        </row>
        <row r="39">
          <cell r="D39" t="str">
            <v>HIDRAULICA</v>
          </cell>
        </row>
        <row r="52">
          <cell r="D52" t="str">
            <v>DEMOLIÇÃO, ATERRO E CONCRETO</v>
          </cell>
        </row>
        <row r="60">
          <cell r="D60" t="str">
            <v>MURETAS</v>
          </cell>
        </row>
        <row r="63">
          <cell r="D63" t="str">
            <v>REFORMA DA COZINHA</v>
          </cell>
        </row>
        <row r="71">
          <cell r="D71" t="str">
            <v>DEMOLIÇÃO REATERRO E CONCRETAGEM CALÇADA+ RAMPAS</v>
          </cell>
        </row>
        <row r="75">
          <cell r="D75" t="str">
            <v>PINTURA FINAL</v>
          </cell>
        </row>
        <row r="78">
          <cell r="D78" t="str">
            <v>ENERGIA SOLAR </v>
          </cell>
        </row>
      </sheetData>
      <sheetData sheetId="1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96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RowHeight="12.8" zeroHeight="false" outlineLevelRow="0" outlineLevelCol="0"/>
  <cols>
    <col collapsed="false" customWidth="true" hidden="false" outlineLevel="0" max="2" min="1" style="0" width="10.97"/>
    <col collapsed="false" customWidth="true" hidden="false" outlineLevel="0" max="3" min="3" style="0" width="14.48"/>
    <col collapsed="false" customWidth="true" hidden="false" outlineLevel="0" max="4" min="4" style="0" width="65.81"/>
    <col collapsed="false" customWidth="true" hidden="false" outlineLevel="0" max="5" min="5" style="0" width="8.78"/>
    <col collapsed="false" customWidth="true" hidden="false" outlineLevel="0" max="6" min="6" style="0" width="8.47"/>
    <col collapsed="false" customWidth="true" hidden="false" outlineLevel="0" max="9" min="7" style="0" width="14.27"/>
    <col collapsed="false" customWidth="true" hidden="false" outlineLevel="0" max="1023" min="10" style="0" width="9.45"/>
    <col collapsed="false" customWidth="false" hidden="false" outlineLevel="0" max="1025" min="1024" style="0" width="11.52"/>
  </cols>
  <sheetData>
    <row r="1" customFormat="false" ht="53.7" hidden="false" customHeight="true" outlineLevel="0" collapsed="false">
      <c r="A1" s="1"/>
      <c r="B1" s="1"/>
      <c r="C1" s="1"/>
      <c r="D1" s="1"/>
      <c r="E1" s="1"/>
      <c r="F1" s="1"/>
      <c r="G1" s="1"/>
      <c r="H1" s="1"/>
    </row>
    <row r="2" customFormat="false" ht="18.65" hidden="false" customHeight="true" outlineLevel="0" collapsed="false">
      <c r="A2" s="2" t="s">
        <v>0</v>
      </c>
      <c r="B2" s="2"/>
      <c r="C2" s="2"/>
      <c r="D2" s="2"/>
      <c r="E2" s="3" t="s">
        <v>1</v>
      </c>
      <c r="F2" s="4" t="n">
        <v>0.22</v>
      </c>
      <c r="G2" s="5" t="s">
        <v>2</v>
      </c>
      <c r="H2" s="6"/>
    </row>
    <row r="3" customFormat="false" ht="20.85" hidden="false" customHeight="true" outlineLevel="0" collapsed="false">
      <c r="A3" s="7" t="s">
        <v>3</v>
      </c>
      <c r="B3" s="7"/>
      <c r="C3" s="7"/>
      <c r="D3" s="7"/>
      <c r="E3" s="8"/>
      <c r="F3" s="9"/>
      <c r="G3" s="9"/>
      <c r="H3" s="10"/>
    </row>
    <row r="4" customFormat="false" ht="41" hidden="false" customHeight="true" outlineLevel="0" collapsed="false">
      <c r="A4" s="11" t="s">
        <v>4</v>
      </c>
      <c r="B4" s="12" t="s">
        <v>5</v>
      </c>
      <c r="C4" s="12"/>
      <c r="D4" s="12"/>
      <c r="E4" s="13"/>
      <c r="F4" s="13"/>
      <c r="G4" s="13"/>
      <c r="H4" s="14"/>
    </row>
    <row r="5" customFormat="false" ht="17.9" hidden="false" customHeight="true" outlineLevel="0" collapsed="false">
      <c r="A5" s="15" t="s">
        <v>6</v>
      </c>
      <c r="B5" s="15"/>
      <c r="C5" s="15"/>
      <c r="D5" s="15"/>
      <c r="E5" s="15"/>
      <c r="F5" s="15"/>
      <c r="G5" s="15"/>
      <c r="H5" s="15"/>
    </row>
    <row r="6" customFormat="false" ht="16.4" hidden="false" customHeight="true" outlineLevel="0" collapsed="false">
      <c r="A6" s="16" t="s">
        <v>7</v>
      </c>
      <c r="B6" s="16"/>
      <c r="C6" s="16"/>
      <c r="D6" s="16"/>
      <c r="E6" s="16"/>
      <c r="F6" s="16"/>
      <c r="G6" s="16"/>
      <c r="H6" s="16"/>
    </row>
    <row r="7" customFormat="false" ht="30" hidden="false" customHeight="true" outlineLevel="0" collapsed="false">
      <c r="A7" s="17" t="s">
        <v>8</v>
      </c>
      <c r="B7" s="18" t="s">
        <v>9</v>
      </c>
      <c r="C7" s="17" t="s">
        <v>10</v>
      </c>
      <c r="D7" s="17" t="s">
        <v>11</v>
      </c>
      <c r="E7" s="19" t="s">
        <v>12</v>
      </c>
      <c r="F7" s="18" t="s">
        <v>13</v>
      </c>
      <c r="G7" s="18" t="s">
        <v>14</v>
      </c>
      <c r="H7" s="18" t="s">
        <v>15</v>
      </c>
    </row>
    <row r="8" customFormat="false" ht="24" hidden="false" customHeight="true" outlineLevel="0" collapsed="false">
      <c r="A8" s="20" t="s">
        <v>16</v>
      </c>
      <c r="B8" s="20"/>
      <c r="C8" s="20"/>
      <c r="D8" s="20" t="s">
        <v>17</v>
      </c>
      <c r="E8" s="20"/>
      <c r="F8" s="21"/>
      <c r="G8" s="20"/>
      <c r="H8" s="22" t="n">
        <f aca="false">SUM(H9:H12)</f>
        <v>292673.62</v>
      </c>
    </row>
    <row r="9" customFormat="false" ht="39" hidden="false" customHeight="true" outlineLevel="0" collapsed="false">
      <c r="A9" s="23" t="s">
        <v>18</v>
      </c>
      <c r="B9" s="24" t="s">
        <v>19</v>
      </c>
      <c r="C9" s="23" t="s">
        <v>20</v>
      </c>
      <c r="D9" s="23" t="s">
        <v>21</v>
      </c>
      <c r="E9" s="25" t="s">
        <v>22</v>
      </c>
      <c r="F9" s="26" t="n">
        <v>982</v>
      </c>
      <c r="G9" s="27" t="n">
        <v>185.91</v>
      </c>
      <c r="H9" s="27" t="n">
        <f aca="false">G9*F9</f>
        <v>182563.62</v>
      </c>
    </row>
    <row r="10" customFormat="false" ht="52" hidden="false" customHeight="true" outlineLevel="0" collapsed="false">
      <c r="A10" s="23" t="s">
        <v>23</v>
      </c>
      <c r="B10" s="24" t="s">
        <v>24</v>
      </c>
      <c r="C10" s="23" t="s">
        <v>25</v>
      </c>
      <c r="D10" s="23" t="s">
        <v>26</v>
      </c>
      <c r="E10" s="25" t="s">
        <v>27</v>
      </c>
      <c r="F10" s="26" t="n">
        <v>4200</v>
      </c>
      <c r="G10" s="27" t="n">
        <v>11.54</v>
      </c>
      <c r="H10" s="27" t="n">
        <f aca="false">G10*F10</f>
        <v>48468</v>
      </c>
    </row>
    <row r="11" customFormat="false" ht="52" hidden="false" customHeight="true" outlineLevel="0" collapsed="false">
      <c r="A11" s="23" t="s">
        <v>28</v>
      </c>
      <c r="B11" s="24" t="s">
        <v>29</v>
      </c>
      <c r="C11" s="23" t="s">
        <v>25</v>
      </c>
      <c r="D11" s="23" t="s">
        <v>30</v>
      </c>
      <c r="E11" s="25" t="s">
        <v>22</v>
      </c>
      <c r="F11" s="26" t="n">
        <v>980</v>
      </c>
      <c r="G11" s="27" t="n">
        <v>57.62</v>
      </c>
      <c r="H11" s="27" t="n">
        <f aca="false">G11*F11</f>
        <v>56467.6</v>
      </c>
    </row>
    <row r="12" customFormat="false" ht="26" hidden="false" customHeight="true" outlineLevel="0" collapsed="false">
      <c r="A12" s="23" t="s">
        <v>31</v>
      </c>
      <c r="B12" s="24" t="s">
        <v>32</v>
      </c>
      <c r="C12" s="23" t="s">
        <v>33</v>
      </c>
      <c r="D12" s="23" t="s">
        <v>34</v>
      </c>
      <c r="E12" s="25" t="s">
        <v>22</v>
      </c>
      <c r="F12" s="26" t="n">
        <v>980</v>
      </c>
      <c r="G12" s="27" t="n">
        <v>5.28</v>
      </c>
      <c r="H12" s="27" t="n">
        <f aca="false">G12*F12</f>
        <v>5174.4</v>
      </c>
    </row>
    <row r="13" customFormat="false" ht="24" hidden="false" customHeight="true" outlineLevel="0" collapsed="false">
      <c r="A13" s="20" t="s">
        <v>35</v>
      </c>
      <c r="B13" s="20"/>
      <c r="C13" s="20"/>
      <c r="D13" s="20" t="s">
        <v>36</v>
      </c>
      <c r="E13" s="20"/>
      <c r="F13" s="22"/>
      <c r="G13" s="28"/>
      <c r="H13" s="29" t="n">
        <f aca="false">SUM(H14:H20)</f>
        <v>98628.904</v>
      </c>
    </row>
    <row r="14" customFormat="false" ht="26" hidden="false" customHeight="true" outlineLevel="0" collapsed="false">
      <c r="A14" s="23" t="s">
        <v>37</v>
      </c>
      <c r="B14" s="24" t="s">
        <v>38</v>
      </c>
      <c r="C14" s="23" t="s">
        <v>33</v>
      </c>
      <c r="D14" s="23" t="s">
        <v>39</v>
      </c>
      <c r="E14" s="25" t="s">
        <v>40</v>
      </c>
      <c r="F14" s="26" t="n">
        <v>16.85</v>
      </c>
      <c r="G14" s="27" t="n">
        <v>565.09</v>
      </c>
      <c r="H14" s="27" t="n">
        <f aca="false">G14*F14</f>
        <v>9521.7665</v>
      </c>
    </row>
    <row r="15" customFormat="false" ht="26" hidden="false" customHeight="true" outlineLevel="0" collapsed="false">
      <c r="A15" s="23" t="s">
        <v>41</v>
      </c>
      <c r="B15" s="24" t="s">
        <v>42</v>
      </c>
      <c r="C15" s="23" t="s">
        <v>33</v>
      </c>
      <c r="D15" s="23" t="s">
        <v>43</v>
      </c>
      <c r="E15" s="25" t="s">
        <v>40</v>
      </c>
      <c r="F15" s="26" t="n">
        <v>62.05</v>
      </c>
      <c r="G15" s="27" t="n">
        <v>618.35</v>
      </c>
      <c r="H15" s="27" t="n">
        <f aca="false">G15*F15</f>
        <v>38368.6175</v>
      </c>
    </row>
    <row r="16" customFormat="false" ht="26" hidden="false" customHeight="true" outlineLevel="0" collapsed="false">
      <c r="A16" s="23" t="s">
        <v>44</v>
      </c>
      <c r="B16" s="24" t="s">
        <v>45</v>
      </c>
      <c r="C16" s="23" t="s">
        <v>33</v>
      </c>
      <c r="D16" s="23" t="s">
        <v>46</v>
      </c>
      <c r="E16" s="25" t="s">
        <v>40</v>
      </c>
      <c r="F16" s="26" t="n">
        <v>25</v>
      </c>
      <c r="G16" s="27" t="n">
        <v>1008.72</v>
      </c>
      <c r="H16" s="27" t="n">
        <f aca="false">G16*F16</f>
        <v>25218</v>
      </c>
    </row>
    <row r="17" customFormat="false" ht="24" hidden="false" customHeight="true" outlineLevel="0" collapsed="false">
      <c r="A17" s="23" t="s">
        <v>47</v>
      </c>
      <c r="B17" s="24" t="s">
        <v>48</v>
      </c>
      <c r="C17" s="23" t="s">
        <v>25</v>
      </c>
      <c r="D17" s="23" t="s">
        <v>49</v>
      </c>
      <c r="E17" s="25" t="s">
        <v>22</v>
      </c>
      <c r="F17" s="26" t="n">
        <v>6</v>
      </c>
      <c r="G17" s="27" t="n">
        <v>67.06</v>
      </c>
      <c r="H17" s="27" t="n">
        <f aca="false">G17*F17</f>
        <v>402.36</v>
      </c>
    </row>
    <row r="18" customFormat="false" ht="24" hidden="false" customHeight="true" outlineLevel="0" collapsed="false">
      <c r="A18" s="23" t="s">
        <v>50</v>
      </c>
      <c r="B18" s="24" t="s">
        <v>51</v>
      </c>
      <c r="C18" s="23" t="s">
        <v>20</v>
      </c>
      <c r="D18" s="23" t="s">
        <v>52</v>
      </c>
      <c r="E18" s="25" t="s">
        <v>22</v>
      </c>
      <c r="F18" s="26" t="n">
        <v>4</v>
      </c>
      <c r="G18" s="27" t="n">
        <v>26.2</v>
      </c>
      <c r="H18" s="27" t="n">
        <f aca="false">G18*F18</f>
        <v>104.8</v>
      </c>
    </row>
    <row r="19" customFormat="false" ht="24" hidden="false" customHeight="true" outlineLevel="0" collapsed="false">
      <c r="A19" s="23" t="s">
        <v>53</v>
      </c>
      <c r="B19" s="24" t="s">
        <v>54</v>
      </c>
      <c r="C19" s="23" t="s">
        <v>20</v>
      </c>
      <c r="D19" s="23" t="s">
        <v>55</v>
      </c>
      <c r="E19" s="25" t="s">
        <v>22</v>
      </c>
      <c r="F19" s="26" t="n">
        <v>8</v>
      </c>
      <c r="G19" s="27" t="n">
        <v>1116.01</v>
      </c>
      <c r="H19" s="27" t="n">
        <f aca="false">G19*F19</f>
        <v>8928.08</v>
      </c>
    </row>
    <row r="20" customFormat="false" ht="26" hidden="false" customHeight="true" outlineLevel="0" collapsed="false">
      <c r="A20" s="23" t="s">
        <v>56</v>
      </c>
      <c r="B20" s="24" t="s">
        <v>57</v>
      </c>
      <c r="C20" s="23" t="s">
        <v>20</v>
      </c>
      <c r="D20" s="23" t="s">
        <v>58</v>
      </c>
      <c r="E20" s="25" t="s">
        <v>59</v>
      </c>
      <c r="F20" s="26" t="n">
        <v>6</v>
      </c>
      <c r="G20" s="27" t="n">
        <v>2680.88</v>
      </c>
      <c r="H20" s="27" t="n">
        <f aca="false">G20*F20</f>
        <v>16085.28</v>
      </c>
    </row>
    <row r="21" customFormat="false" ht="24" hidden="false" customHeight="true" outlineLevel="0" collapsed="false">
      <c r="A21" s="20" t="s">
        <v>60</v>
      </c>
      <c r="B21" s="20"/>
      <c r="C21" s="20"/>
      <c r="D21" s="20" t="s">
        <v>61</v>
      </c>
      <c r="E21" s="20"/>
      <c r="F21" s="22"/>
      <c r="G21" s="28"/>
      <c r="H21" s="29" t="n">
        <f aca="false">SUM(H22:H43)</f>
        <v>66839.765</v>
      </c>
    </row>
    <row r="22" customFormat="false" ht="26" hidden="false" customHeight="true" outlineLevel="0" collapsed="false">
      <c r="A22" s="23" t="s">
        <v>62</v>
      </c>
      <c r="B22" s="24" t="s">
        <v>63</v>
      </c>
      <c r="C22" s="23" t="s">
        <v>20</v>
      </c>
      <c r="D22" s="23" t="s">
        <v>64</v>
      </c>
      <c r="E22" s="25" t="s">
        <v>59</v>
      </c>
      <c r="F22" s="26" t="n">
        <v>1</v>
      </c>
      <c r="G22" s="27" t="n">
        <v>727.09</v>
      </c>
      <c r="H22" s="27" t="n">
        <f aca="false">G22*F22</f>
        <v>727.09</v>
      </c>
    </row>
    <row r="23" customFormat="false" ht="24" hidden="false" customHeight="true" outlineLevel="0" collapsed="false">
      <c r="A23" s="23" t="s">
        <v>65</v>
      </c>
      <c r="B23" s="24" t="s">
        <v>66</v>
      </c>
      <c r="C23" s="23" t="s">
        <v>33</v>
      </c>
      <c r="D23" s="23" t="s">
        <v>67</v>
      </c>
      <c r="E23" s="25" t="s">
        <v>59</v>
      </c>
      <c r="F23" s="26" t="n">
        <v>6</v>
      </c>
      <c r="G23" s="27" t="n">
        <v>220.82</v>
      </c>
      <c r="H23" s="27" t="n">
        <f aca="false">G23*F23</f>
        <v>1324.92</v>
      </c>
    </row>
    <row r="24" customFormat="false" ht="26" hidden="false" customHeight="true" outlineLevel="0" collapsed="false">
      <c r="A24" s="23" t="s">
        <v>68</v>
      </c>
      <c r="B24" s="24" t="s">
        <v>69</v>
      </c>
      <c r="C24" s="23" t="s">
        <v>33</v>
      </c>
      <c r="D24" s="23" t="s">
        <v>70</v>
      </c>
      <c r="E24" s="25" t="s">
        <v>59</v>
      </c>
      <c r="F24" s="26" t="n">
        <v>1</v>
      </c>
      <c r="G24" s="27" t="n">
        <v>1049.95</v>
      </c>
      <c r="H24" s="27" t="n">
        <f aca="false">G24*F24</f>
        <v>1049.95</v>
      </c>
    </row>
    <row r="25" customFormat="false" ht="24" hidden="false" customHeight="true" outlineLevel="0" collapsed="false">
      <c r="A25" s="23" t="s">
        <v>71</v>
      </c>
      <c r="B25" s="24" t="s">
        <v>72</v>
      </c>
      <c r="C25" s="23" t="s">
        <v>33</v>
      </c>
      <c r="D25" s="23" t="s">
        <v>73</v>
      </c>
      <c r="E25" s="25" t="s">
        <v>59</v>
      </c>
      <c r="F25" s="26" t="n">
        <v>6</v>
      </c>
      <c r="G25" s="27" t="n">
        <v>407.51</v>
      </c>
      <c r="H25" s="27" t="n">
        <f aca="false">G25*F25</f>
        <v>2445.06</v>
      </c>
    </row>
    <row r="26" customFormat="false" ht="24" hidden="false" customHeight="true" outlineLevel="0" collapsed="false">
      <c r="A26" s="23" t="s">
        <v>74</v>
      </c>
      <c r="B26" s="24" t="s">
        <v>75</v>
      </c>
      <c r="C26" s="23" t="s">
        <v>33</v>
      </c>
      <c r="D26" s="23" t="s">
        <v>76</v>
      </c>
      <c r="E26" s="25" t="s">
        <v>59</v>
      </c>
      <c r="F26" s="26" t="n">
        <v>17</v>
      </c>
      <c r="G26" s="27" t="n">
        <v>59.19</v>
      </c>
      <c r="H26" s="27" t="n">
        <f aca="false">G26*F26</f>
        <v>1006.23</v>
      </c>
    </row>
    <row r="27" customFormat="false" ht="26" hidden="false" customHeight="true" outlineLevel="0" collapsed="false">
      <c r="A27" s="23" t="s">
        <v>77</v>
      </c>
      <c r="B27" s="24" t="s">
        <v>78</v>
      </c>
      <c r="C27" s="23" t="s">
        <v>20</v>
      </c>
      <c r="D27" s="23" t="s">
        <v>79</v>
      </c>
      <c r="E27" s="25" t="s">
        <v>40</v>
      </c>
      <c r="F27" s="26" t="n">
        <v>300</v>
      </c>
      <c r="G27" s="27" t="n">
        <v>33.97</v>
      </c>
      <c r="H27" s="27" t="n">
        <f aca="false">G27*F27</f>
        <v>10191</v>
      </c>
    </row>
    <row r="28" customFormat="false" ht="26" hidden="false" customHeight="true" outlineLevel="0" collapsed="false">
      <c r="A28" s="23" t="s">
        <v>80</v>
      </c>
      <c r="B28" s="24" t="s">
        <v>81</v>
      </c>
      <c r="C28" s="23" t="s">
        <v>20</v>
      </c>
      <c r="D28" s="23" t="s">
        <v>82</v>
      </c>
      <c r="E28" s="25" t="s">
        <v>40</v>
      </c>
      <c r="F28" s="26" t="n">
        <v>700</v>
      </c>
      <c r="G28" s="27" t="n">
        <v>3.05</v>
      </c>
      <c r="H28" s="27" t="n">
        <f aca="false">G28*F28</f>
        <v>2135</v>
      </c>
    </row>
    <row r="29" customFormat="false" ht="24" hidden="false" customHeight="true" outlineLevel="0" collapsed="false">
      <c r="A29" s="23" t="s">
        <v>83</v>
      </c>
      <c r="B29" s="24" t="s">
        <v>84</v>
      </c>
      <c r="C29" s="23" t="s">
        <v>20</v>
      </c>
      <c r="D29" s="23" t="s">
        <v>85</v>
      </c>
      <c r="E29" s="25" t="s">
        <v>59</v>
      </c>
      <c r="F29" s="26" t="n">
        <v>6</v>
      </c>
      <c r="G29" s="27" t="n">
        <v>302.93</v>
      </c>
      <c r="H29" s="27" t="n">
        <f aca="false">G29*F29</f>
        <v>1817.58</v>
      </c>
    </row>
    <row r="30" customFormat="false" ht="26" hidden="false" customHeight="true" outlineLevel="0" collapsed="false">
      <c r="A30" s="23" t="s">
        <v>86</v>
      </c>
      <c r="B30" s="24" t="s">
        <v>87</v>
      </c>
      <c r="C30" s="23" t="s">
        <v>88</v>
      </c>
      <c r="D30" s="23" t="s">
        <v>89</v>
      </c>
      <c r="E30" s="25" t="s">
        <v>90</v>
      </c>
      <c r="F30" s="26" t="n">
        <v>60</v>
      </c>
      <c r="G30" s="27" t="n">
        <v>5.46</v>
      </c>
      <c r="H30" s="27" t="n">
        <f aca="false">G30*F30</f>
        <v>327.6</v>
      </c>
    </row>
    <row r="31" customFormat="false" ht="26" hidden="false" customHeight="true" outlineLevel="0" collapsed="false">
      <c r="A31" s="23" t="s">
        <v>91</v>
      </c>
      <c r="B31" s="24" t="s">
        <v>92</v>
      </c>
      <c r="C31" s="23" t="s">
        <v>93</v>
      </c>
      <c r="D31" s="23" t="s">
        <v>94</v>
      </c>
      <c r="E31" s="25" t="s">
        <v>59</v>
      </c>
      <c r="F31" s="26" t="n">
        <v>5</v>
      </c>
      <c r="G31" s="27" t="n">
        <v>120.8</v>
      </c>
      <c r="H31" s="27" t="n">
        <f aca="false">G31*F31</f>
        <v>604</v>
      </c>
    </row>
    <row r="32" customFormat="false" ht="39" hidden="false" customHeight="true" outlineLevel="0" collapsed="false">
      <c r="A32" s="23" t="s">
        <v>95</v>
      </c>
      <c r="B32" s="24" t="s">
        <v>96</v>
      </c>
      <c r="C32" s="23" t="s">
        <v>97</v>
      </c>
      <c r="D32" s="23" t="s">
        <v>98</v>
      </c>
      <c r="E32" s="25" t="s">
        <v>99</v>
      </c>
      <c r="F32" s="26" t="n">
        <v>1</v>
      </c>
      <c r="G32" s="27" t="n">
        <v>512.17</v>
      </c>
      <c r="H32" s="27" t="n">
        <f aca="false">G32*F32</f>
        <v>512.17</v>
      </c>
    </row>
    <row r="33" customFormat="false" ht="26" hidden="false" customHeight="true" outlineLevel="0" collapsed="false">
      <c r="A33" s="23" t="s">
        <v>100</v>
      </c>
      <c r="B33" s="24" t="s">
        <v>101</v>
      </c>
      <c r="C33" s="23" t="s">
        <v>20</v>
      </c>
      <c r="D33" s="23" t="s">
        <v>102</v>
      </c>
      <c r="E33" s="25" t="s">
        <v>40</v>
      </c>
      <c r="F33" s="26" t="n">
        <v>100</v>
      </c>
      <c r="G33" s="27" t="n">
        <v>35.63</v>
      </c>
      <c r="H33" s="27" t="n">
        <f aca="false">G33*F33</f>
        <v>3563</v>
      </c>
    </row>
    <row r="34" customFormat="false" ht="26" hidden="false" customHeight="true" outlineLevel="0" collapsed="false">
      <c r="A34" s="23" t="s">
        <v>103</v>
      </c>
      <c r="B34" s="24" t="s">
        <v>104</v>
      </c>
      <c r="C34" s="23" t="s">
        <v>20</v>
      </c>
      <c r="D34" s="23" t="s">
        <v>105</v>
      </c>
      <c r="E34" s="25" t="s">
        <v>40</v>
      </c>
      <c r="F34" s="26" t="n">
        <v>100</v>
      </c>
      <c r="G34" s="27" t="n">
        <v>28.93</v>
      </c>
      <c r="H34" s="27" t="n">
        <f aca="false">G34*F34</f>
        <v>2893</v>
      </c>
    </row>
    <row r="35" customFormat="false" ht="24" hidden="false" customHeight="true" outlineLevel="0" collapsed="false">
      <c r="A35" s="23" t="s">
        <v>106</v>
      </c>
      <c r="B35" s="24" t="s">
        <v>107</v>
      </c>
      <c r="C35" s="23" t="s">
        <v>25</v>
      </c>
      <c r="D35" s="23" t="s">
        <v>108</v>
      </c>
      <c r="E35" s="25" t="s">
        <v>109</v>
      </c>
      <c r="F35" s="26" t="n">
        <v>24</v>
      </c>
      <c r="G35" s="27" t="n">
        <v>31.45</v>
      </c>
      <c r="H35" s="27" t="n">
        <f aca="false">G35*F35</f>
        <v>754.8</v>
      </c>
    </row>
    <row r="36" customFormat="false" ht="52" hidden="false" customHeight="true" outlineLevel="0" collapsed="false">
      <c r="A36" s="23" t="s">
        <v>106</v>
      </c>
      <c r="B36" s="24" t="s">
        <v>110</v>
      </c>
      <c r="C36" s="23" t="s">
        <v>25</v>
      </c>
      <c r="D36" s="23" t="s">
        <v>111</v>
      </c>
      <c r="E36" s="25" t="s">
        <v>40</v>
      </c>
      <c r="F36" s="26" t="n">
        <v>200</v>
      </c>
      <c r="G36" s="27" t="n">
        <v>30.41</v>
      </c>
      <c r="H36" s="27" t="n">
        <f aca="false">G36*F36</f>
        <v>6082</v>
      </c>
    </row>
    <row r="37" customFormat="false" ht="26" hidden="false" customHeight="true" outlineLevel="0" collapsed="false">
      <c r="A37" s="23" t="s">
        <v>112</v>
      </c>
      <c r="B37" s="24" t="s">
        <v>113</v>
      </c>
      <c r="C37" s="23" t="s">
        <v>25</v>
      </c>
      <c r="D37" s="23" t="s">
        <v>114</v>
      </c>
      <c r="E37" s="25" t="s">
        <v>115</v>
      </c>
      <c r="F37" s="26" t="n">
        <v>0.15</v>
      </c>
      <c r="G37" s="27" t="n">
        <v>4815.9</v>
      </c>
      <c r="H37" s="27" t="n">
        <f aca="false">G37*F37</f>
        <v>722.385</v>
      </c>
    </row>
    <row r="38" customFormat="false" ht="52" hidden="false" customHeight="true" outlineLevel="0" collapsed="false">
      <c r="A38" s="23" t="s">
        <v>112</v>
      </c>
      <c r="B38" s="24" t="s">
        <v>116</v>
      </c>
      <c r="C38" s="23" t="s">
        <v>25</v>
      </c>
      <c r="D38" s="23" t="s">
        <v>117</v>
      </c>
      <c r="E38" s="25" t="s">
        <v>59</v>
      </c>
      <c r="F38" s="26" t="n">
        <v>30</v>
      </c>
      <c r="G38" s="27" t="n">
        <v>169.47</v>
      </c>
      <c r="H38" s="27" t="n">
        <f aca="false">G38*F38</f>
        <v>5084.1</v>
      </c>
    </row>
    <row r="39" customFormat="false" ht="26" hidden="false" customHeight="true" outlineLevel="0" collapsed="false">
      <c r="A39" s="23" t="s">
        <v>118</v>
      </c>
      <c r="B39" s="24" t="s">
        <v>119</v>
      </c>
      <c r="C39" s="23" t="s">
        <v>20</v>
      </c>
      <c r="D39" s="23" t="s">
        <v>120</v>
      </c>
      <c r="E39" s="25" t="s">
        <v>59</v>
      </c>
      <c r="F39" s="26" t="n">
        <v>60</v>
      </c>
      <c r="G39" s="27" t="n">
        <v>90.29</v>
      </c>
      <c r="H39" s="27" t="n">
        <f aca="false">G39*F39</f>
        <v>5417.4</v>
      </c>
    </row>
    <row r="40" customFormat="false" ht="52" hidden="false" customHeight="true" outlineLevel="0" collapsed="false">
      <c r="A40" s="23" t="s">
        <v>121</v>
      </c>
      <c r="B40" s="24" t="s">
        <v>110</v>
      </c>
      <c r="C40" s="23" t="s">
        <v>25</v>
      </c>
      <c r="D40" s="23" t="s">
        <v>111</v>
      </c>
      <c r="E40" s="25" t="s">
        <v>40</v>
      </c>
      <c r="F40" s="26" t="n">
        <v>200</v>
      </c>
      <c r="G40" s="27" t="n">
        <v>30.41</v>
      </c>
      <c r="H40" s="27" t="n">
        <f aca="false">G40*F40</f>
        <v>6082</v>
      </c>
    </row>
    <row r="41" customFormat="false" ht="26" hidden="false" customHeight="true" outlineLevel="0" collapsed="false">
      <c r="A41" s="23" t="s">
        <v>122</v>
      </c>
      <c r="B41" s="24" t="s">
        <v>123</v>
      </c>
      <c r="C41" s="23" t="s">
        <v>20</v>
      </c>
      <c r="D41" s="23" t="s">
        <v>124</v>
      </c>
      <c r="E41" s="25" t="s">
        <v>40</v>
      </c>
      <c r="F41" s="26" t="n">
        <v>200</v>
      </c>
      <c r="G41" s="27" t="n">
        <v>4.23</v>
      </c>
      <c r="H41" s="27" t="n">
        <f aca="false">G41*F41</f>
        <v>846</v>
      </c>
    </row>
    <row r="42" customFormat="false" ht="26" hidden="false" customHeight="true" outlineLevel="0" collapsed="false">
      <c r="A42" s="23" t="s">
        <v>125</v>
      </c>
      <c r="B42" s="24" t="s">
        <v>126</v>
      </c>
      <c r="C42" s="23" t="s">
        <v>20</v>
      </c>
      <c r="D42" s="23" t="s">
        <v>127</v>
      </c>
      <c r="E42" s="25" t="s">
        <v>40</v>
      </c>
      <c r="F42" s="26" t="n">
        <v>200</v>
      </c>
      <c r="G42" s="27" t="n">
        <v>3.29</v>
      </c>
      <c r="H42" s="27" t="n">
        <f aca="false">G42*F42</f>
        <v>658</v>
      </c>
    </row>
    <row r="43" customFormat="false" ht="26" hidden="false" customHeight="true" outlineLevel="0" collapsed="false">
      <c r="A43" s="23" t="s">
        <v>128</v>
      </c>
      <c r="B43" s="24" t="s">
        <v>129</v>
      </c>
      <c r="C43" s="23" t="s">
        <v>130</v>
      </c>
      <c r="D43" s="23" t="s">
        <v>131</v>
      </c>
      <c r="E43" s="25" t="s">
        <v>59</v>
      </c>
      <c r="F43" s="26" t="n">
        <v>1</v>
      </c>
      <c r="G43" s="27" t="n">
        <v>12596.48</v>
      </c>
      <c r="H43" s="27" t="n">
        <f aca="false">G43*F43</f>
        <v>12596.48</v>
      </c>
    </row>
    <row r="44" customFormat="false" ht="24" hidden="false" customHeight="true" outlineLevel="0" collapsed="false">
      <c r="A44" s="20" t="s">
        <v>132</v>
      </c>
      <c r="B44" s="20"/>
      <c r="C44" s="20"/>
      <c r="D44" s="20" t="s">
        <v>133</v>
      </c>
      <c r="E44" s="20"/>
      <c r="F44" s="22"/>
      <c r="G44" s="28"/>
      <c r="H44" s="29" t="n">
        <f aca="false">SUM(H45:H56)</f>
        <v>96402.88</v>
      </c>
    </row>
    <row r="45" customFormat="false" ht="26" hidden="false" customHeight="true" outlineLevel="0" collapsed="false">
      <c r="A45" s="23" t="s">
        <v>134</v>
      </c>
      <c r="B45" s="24" t="s">
        <v>135</v>
      </c>
      <c r="C45" s="23" t="s">
        <v>93</v>
      </c>
      <c r="D45" s="23" t="s">
        <v>136</v>
      </c>
      <c r="E45" s="25" t="s">
        <v>59</v>
      </c>
      <c r="F45" s="26" t="n">
        <v>1</v>
      </c>
      <c r="G45" s="27" t="n">
        <v>8151.52</v>
      </c>
      <c r="H45" s="27" t="n">
        <f aca="false">G45*F45</f>
        <v>8151.52</v>
      </c>
    </row>
    <row r="46" customFormat="false" ht="24" hidden="false" customHeight="true" outlineLevel="0" collapsed="false">
      <c r="A46" s="23" t="s">
        <v>137</v>
      </c>
      <c r="B46" s="24" t="s">
        <v>138</v>
      </c>
      <c r="C46" s="23" t="s">
        <v>33</v>
      </c>
      <c r="D46" s="23" t="s">
        <v>139</v>
      </c>
      <c r="E46" s="25" t="s">
        <v>59</v>
      </c>
      <c r="F46" s="26" t="n">
        <v>1</v>
      </c>
      <c r="G46" s="27" t="n">
        <v>2607.83</v>
      </c>
      <c r="H46" s="27" t="n">
        <f aca="false">G46*F46</f>
        <v>2607.83</v>
      </c>
    </row>
    <row r="47" customFormat="false" ht="26" hidden="false" customHeight="true" outlineLevel="0" collapsed="false">
      <c r="A47" s="23" t="s">
        <v>140</v>
      </c>
      <c r="B47" s="24" t="s">
        <v>57</v>
      </c>
      <c r="C47" s="23" t="s">
        <v>20</v>
      </c>
      <c r="D47" s="23" t="s">
        <v>58</v>
      </c>
      <c r="E47" s="25" t="s">
        <v>59</v>
      </c>
      <c r="F47" s="26" t="n">
        <v>1</v>
      </c>
      <c r="G47" s="27" t="n">
        <v>2680.88</v>
      </c>
      <c r="H47" s="27" t="n">
        <f aca="false">G47*F47</f>
        <v>2680.88</v>
      </c>
    </row>
    <row r="48" customFormat="false" ht="24" hidden="false" customHeight="true" outlineLevel="0" collapsed="false">
      <c r="A48" s="23" t="s">
        <v>141</v>
      </c>
      <c r="B48" s="24" t="s">
        <v>142</v>
      </c>
      <c r="C48" s="23" t="s">
        <v>20</v>
      </c>
      <c r="D48" s="23" t="s">
        <v>143</v>
      </c>
      <c r="E48" s="25" t="s">
        <v>40</v>
      </c>
      <c r="F48" s="26" t="n">
        <v>200</v>
      </c>
      <c r="G48" s="27" t="n">
        <v>273.99</v>
      </c>
      <c r="H48" s="27" t="n">
        <f aca="false">G48*F48</f>
        <v>54798</v>
      </c>
    </row>
    <row r="49" customFormat="false" ht="24" hidden="false" customHeight="true" outlineLevel="0" collapsed="false">
      <c r="A49" s="23" t="s">
        <v>144</v>
      </c>
      <c r="B49" s="24" t="s">
        <v>145</v>
      </c>
      <c r="C49" s="23" t="s">
        <v>20</v>
      </c>
      <c r="D49" s="23" t="s">
        <v>146</v>
      </c>
      <c r="E49" s="25" t="s">
        <v>40</v>
      </c>
      <c r="F49" s="26" t="n">
        <v>3</v>
      </c>
      <c r="G49" s="27" t="n">
        <v>311.63</v>
      </c>
      <c r="H49" s="27" t="n">
        <f aca="false">G49*F49</f>
        <v>934.89</v>
      </c>
    </row>
    <row r="50" customFormat="false" ht="24" hidden="false" customHeight="true" outlineLevel="0" collapsed="false">
      <c r="A50" s="23" t="s">
        <v>147</v>
      </c>
      <c r="B50" s="24" t="s">
        <v>148</v>
      </c>
      <c r="C50" s="23" t="s">
        <v>33</v>
      </c>
      <c r="D50" s="23" t="s">
        <v>149</v>
      </c>
      <c r="E50" s="25" t="s">
        <v>59</v>
      </c>
      <c r="F50" s="26" t="n">
        <v>1</v>
      </c>
      <c r="G50" s="27" t="n">
        <v>875.3</v>
      </c>
      <c r="H50" s="27" t="n">
        <f aca="false">G50*F50</f>
        <v>875.3</v>
      </c>
    </row>
    <row r="51" customFormat="false" ht="52" hidden="false" customHeight="true" outlineLevel="0" collapsed="false">
      <c r="A51" s="23" t="s">
        <v>150</v>
      </c>
      <c r="B51" s="24" t="s">
        <v>151</v>
      </c>
      <c r="C51" s="23" t="s">
        <v>152</v>
      </c>
      <c r="D51" s="23" t="s">
        <v>153</v>
      </c>
      <c r="E51" s="25" t="s">
        <v>154</v>
      </c>
      <c r="F51" s="26" t="n">
        <v>1</v>
      </c>
      <c r="G51" s="27" t="n">
        <v>23776.28</v>
      </c>
      <c r="H51" s="27" t="n">
        <f aca="false">G51*F51</f>
        <v>23776.28</v>
      </c>
    </row>
    <row r="52" customFormat="false" ht="26" hidden="false" customHeight="true" outlineLevel="0" collapsed="false">
      <c r="A52" s="23" t="s">
        <v>155</v>
      </c>
      <c r="B52" s="24" t="s">
        <v>156</v>
      </c>
      <c r="C52" s="23" t="s">
        <v>20</v>
      </c>
      <c r="D52" s="23" t="s">
        <v>157</v>
      </c>
      <c r="E52" s="25" t="s">
        <v>59</v>
      </c>
      <c r="F52" s="26" t="n">
        <v>1</v>
      </c>
      <c r="G52" s="27" t="n">
        <v>595.18</v>
      </c>
      <c r="H52" s="27" t="n">
        <f aca="false">G52*F52</f>
        <v>595.18</v>
      </c>
    </row>
    <row r="53" customFormat="false" ht="26" hidden="false" customHeight="true" outlineLevel="0" collapsed="false">
      <c r="A53" s="23" t="s">
        <v>158</v>
      </c>
      <c r="B53" s="24" t="s">
        <v>159</v>
      </c>
      <c r="C53" s="23" t="s">
        <v>20</v>
      </c>
      <c r="D53" s="23" t="s">
        <v>160</v>
      </c>
      <c r="E53" s="25" t="s">
        <v>59</v>
      </c>
      <c r="F53" s="26" t="n">
        <v>1</v>
      </c>
      <c r="G53" s="27" t="n">
        <v>389.96</v>
      </c>
      <c r="H53" s="27" t="n">
        <f aca="false">G53*F53</f>
        <v>389.96</v>
      </c>
    </row>
    <row r="54" customFormat="false" ht="26" hidden="false" customHeight="true" outlineLevel="0" collapsed="false">
      <c r="A54" s="23" t="s">
        <v>161</v>
      </c>
      <c r="B54" s="24" t="s">
        <v>162</v>
      </c>
      <c r="C54" s="23" t="s">
        <v>20</v>
      </c>
      <c r="D54" s="23" t="s">
        <v>163</v>
      </c>
      <c r="E54" s="25" t="s">
        <v>59</v>
      </c>
      <c r="F54" s="26" t="n">
        <v>2</v>
      </c>
      <c r="G54" s="27" t="n">
        <v>465.01</v>
      </c>
      <c r="H54" s="27" t="n">
        <f aca="false">G54*F54</f>
        <v>930.02</v>
      </c>
    </row>
    <row r="55" customFormat="false" ht="26" hidden="false" customHeight="true" outlineLevel="0" collapsed="false">
      <c r="A55" s="23" t="s">
        <v>164</v>
      </c>
      <c r="B55" s="24" t="s">
        <v>165</v>
      </c>
      <c r="C55" s="23" t="s">
        <v>88</v>
      </c>
      <c r="D55" s="23" t="s">
        <v>166</v>
      </c>
      <c r="E55" s="25" t="s">
        <v>154</v>
      </c>
      <c r="F55" s="26" t="n">
        <v>2</v>
      </c>
      <c r="G55" s="27" t="n">
        <v>74.62</v>
      </c>
      <c r="H55" s="27" t="n">
        <f aca="false">G55*F55</f>
        <v>149.24</v>
      </c>
    </row>
    <row r="56" customFormat="false" ht="24" hidden="false" customHeight="true" outlineLevel="0" collapsed="false">
      <c r="A56" s="23" t="s">
        <v>167</v>
      </c>
      <c r="B56" s="24" t="s">
        <v>168</v>
      </c>
      <c r="C56" s="23" t="s">
        <v>20</v>
      </c>
      <c r="D56" s="23" t="s">
        <v>169</v>
      </c>
      <c r="E56" s="25" t="s">
        <v>22</v>
      </c>
      <c r="F56" s="26" t="n">
        <v>1</v>
      </c>
      <c r="G56" s="27" t="n">
        <v>513.78</v>
      </c>
      <c r="H56" s="27" t="n">
        <f aca="false">G56*F56</f>
        <v>513.78</v>
      </c>
    </row>
    <row r="57" customFormat="false" ht="24" hidden="false" customHeight="true" outlineLevel="0" collapsed="false">
      <c r="A57" s="20" t="s">
        <v>170</v>
      </c>
      <c r="B57" s="20"/>
      <c r="C57" s="20"/>
      <c r="D57" s="20" t="s">
        <v>171</v>
      </c>
      <c r="E57" s="20"/>
      <c r="F57" s="22"/>
      <c r="G57" s="28"/>
      <c r="H57" s="29" t="n">
        <f aca="false">SUM(H58:H63)</f>
        <v>53951.76</v>
      </c>
    </row>
    <row r="58" customFormat="false" ht="24" hidden="false" customHeight="true" outlineLevel="0" collapsed="false">
      <c r="A58" s="23" t="s">
        <v>172</v>
      </c>
      <c r="B58" s="24" t="s">
        <v>173</v>
      </c>
      <c r="C58" s="23" t="s">
        <v>20</v>
      </c>
      <c r="D58" s="23" t="s">
        <v>174</v>
      </c>
      <c r="E58" s="25" t="s">
        <v>175</v>
      </c>
      <c r="F58" s="26" t="n">
        <v>40</v>
      </c>
      <c r="G58" s="27" t="n">
        <v>185.78</v>
      </c>
      <c r="H58" s="27" t="n">
        <f aca="false">G58*F58</f>
        <v>7431.2</v>
      </c>
    </row>
    <row r="59" customFormat="false" ht="24" hidden="false" customHeight="true" outlineLevel="0" collapsed="false">
      <c r="A59" s="23" t="s">
        <v>176</v>
      </c>
      <c r="B59" s="24" t="s">
        <v>177</v>
      </c>
      <c r="C59" s="23" t="s">
        <v>93</v>
      </c>
      <c r="D59" s="23" t="s">
        <v>178</v>
      </c>
      <c r="E59" s="25" t="s">
        <v>175</v>
      </c>
      <c r="F59" s="26" t="n">
        <v>180</v>
      </c>
      <c r="G59" s="27" t="n">
        <v>117.56</v>
      </c>
      <c r="H59" s="27" t="n">
        <f aca="false">G59*F59</f>
        <v>21160.8</v>
      </c>
    </row>
    <row r="60" customFormat="false" ht="26" hidden="false" customHeight="true" outlineLevel="0" collapsed="false">
      <c r="A60" s="23" t="s">
        <v>179</v>
      </c>
      <c r="B60" s="24" t="s">
        <v>180</v>
      </c>
      <c r="C60" s="23" t="s">
        <v>20</v>
      </c>
      <c r="D60" s="23" t="s">
        <v>181</v>
      </c>
      <c r="E60" s="25" t="s">
        <v>175</v>
      </c>
      <c r="F60" s="26" t="n">
        <v>40</v>
      </c>
      <c r="G60" s="27" t="n">
        <v>71.21</v>
      </c>
      <c r="H60" s="27" t="n">
        <f aca="false">G60*F60</f>
        <v>2848.4</v>
      </c>
    </row>
    <row r="61" customFormat="false" ht="24" hidden="false" customHeight="true" outlineLevel="0" collapsed="false">
      <c r="A61" s="23" t="s">
        <v>182</v>
      </c>
      <c r="B61" s="24" t="s">
        <v>183</v>
      </c>
      <c r="C61" s="23" t="s">
        <v>20</v>
      </c>
      <c r="D61" s="23" t="s">
        <v>184</v>
      </c>
      <c r="E61" s="25" t="s">
        <v>175</v>
      </c>
      <c r="F61" s="26" t="n">
        <v>40</v>
      </c>
      <c r="G61" s="27" t="n">
        <v>483.84</v>
      </c>
      <c r="H61" s="27" t="n">
        <f aca="false">G61*F61</f>
        <v>19353.6</v>
      </c>
    </row>
    <row r="62" customFormat="false" ht="24" hidden="false" customHeight="true" outlineLevel="0" collapsed="false">
      <c r="A62" s="23" t="s">
        <v>185</v>
      </c>
      <c r="B62" s="24" t="s">
        <v>186</v>
      </c>
      <c r="C62" s="23" t="s">
        <v>33</v>
      </c>
      <c r="D62" s="23" t="s">
        <v>187</v>
      </c>
      <c r="E62" s="25" t="s">
        <v>175</v>
      </c>
      <c r="F62" s="26" t="n">
        <v>40</v>
      </c>
      <c r="G62" s="27" t="n">
        <v>72.26</v>
      </c>
      <c r="H62" s="27" t="n">
        <f aca="false">G62*F62</f>
        <v>2890.4</v>
      </c>
    </row>
    <row r="63" customFormat="false" ht="39" hidden="false" customHeight="true" outlineLevel="0" collapsed="false">
      <c r="A63" s="23" t="s">
        <v>188</v>
      </c>
      <c r="B63" s="24" t="s">
        <v>189</v>
      </c>
      <c r="C63" s="23" t="s">
        <v>25</v>
      </c>
      <c r="D63" s="23" t="s">
        <v>190</v>
      </c>
      <c r="E63" s="25" t="s">
        <v>191</v>
      </c>
      <c r="F63" s="26" t="n">
        <v>48</v>
      </c>
      <c r="G63" s="27" t="n">
        <v>5.57</v>
      </c>
      <c r="H63" s="27" t="n">
        <f aca="false">G63*F63</f>
        <v>267.36</v>
      </c>
    </row>
    <row r="64" customFormat="false" ht="24" hidden="false" customHeight="true" outlineLevel="0" collapsed="false">
      <c r="A64" s="20" t="s">
        <v>192</v>
      </c>
      <c r="B64" s="20"/>
      <c r="C64" s="20"/>
      <c r="D64" s="20" t="s">
        <v>193</v>
      </c>
      <c r="E64" s="20"/>
      <c r="F64" s="22"/>
      <c r="G64" s="28"/>
      <c r="H64" s="29" t="n">
        <f aca="false">SUM(H65:H66)</f>
        <v>18602.4264</v>
      </c>
    </row>
    <row r="65" customFormat="false" ht="24" hidden="false" customHeight="true" outlineLevel="0" collapsed="false">
      <c r="A65" s="23" t="s">
        <v>194</v>
      </c>
      <c r="B65" s="24" t="s">
        <v>195</v>
      </c>
      <c r="C65" s="23" t="s">
        <v>25</v>
      </c>
      <c r="D65" s="23" t="s">
        <v>196</v>
      </c>
      <c r="E65" s="25" t="s">
        <v>175</v>
      </c>
      <c r="F65" s="26" t="n">
        <v>21.84</v>
      </c>
      <c r="G65" s="27" t="n">
        <v>719.96</v>
      </c>
      <c r="H65" s="27" t="n">
        <f aca="false">G65*F65</f>
        <v>15723.9264</v>
      </c>
    </row>
    <row r="66" customFormat="false" ht="26" hidden="false" customHeight="true" outlineLevel="0" collapsed="false">
      <c r="A66" s="23" t="s">
        <v>197</v>
      </c>
      <c r="B66" s="24" t="s">
        <v>198</v>
      </c>
      <c r="C66" s="23" t="s">
        <v>20</v>
      </c>
      <c r="D66" s="23" t="s">
        <v>199</v>
      </c>
      <c r="E66" s="25" t="s">
        <v>40</v>
      </c>
      <c r="F66" s="26" t="n">
        <v>50</v>
      </c>
      <c r="G66" s="27" t="n">
        <v>57.57</v>
      </c>
      <c r="H66" s="27" t="n">
        <f aca="false">G66*F66</f>
        <v>2878.5</v>
      </c>
    </row>
    <row r="67" customFormat="false" ht="24" hidden="false" customHeight="true" outlineLevel="0" collapsed="false">
      <c r="A67" s="20" t="s">
        <v>200</v>
      </c>
      <c r="B67" s="20"/>
      <c r="C67" s="20"/>
      <c r="D67" s="20" t="s">
        <v>201</v>
      </c>
      <c r="E67" s="20"/>
      <c r="F67" s="22"/>
      <c r="G67" s="28"/>
      <c r="H67" s="29" t="n">
        <f aca="false">SUM(H68:H76)</f>
        <v>18367.223</v>
      </c>
    </row>
    <row r="68" customFormat="false" ht="26" hidden="false" customHeight="true" outlineLevel="0" collapsed="false">
      <c r="A68" s="23" t="s">
        <v>202</v>
      </c>
      <c r="B68" s="24" t="s">
        <v>203</v>
      </c>
      <c r="C68" s="23" t="s">
        <v>204</v>
      </c>
      <c r="D68" s="23" t="s">
        <v>205</v>
      </c>
      <c r="E68" s="25" t="s">
        <v>22</v>
      </c>
      <c r="F68" s="26" t="n">
        <v>81</v>
      </c>
      <c r="G68" s="27" t="n">
        <v>28.29</v>
      </c>
      <c r="H68" s="27" t="n">
        <f aca="false">G68*F68</f>
        <v>2291.49</v>
      </c>
    </row>
    <row r="69" customFormat="false" ht="39" hidden="false" customHeight="true" outlineLevel="0" collapsed="false">
      <c r="A69" s="23" t="s">
        <v>206</v>
      </c>
      <c r="B69" s="24" t="s">
        <v>207</v>
      </c>
      <c r="C69" s="23" t="s">
        <v>25</v>
      </c>
      <c r="D69" s="23" t="s">
        <v>208</v>
      </c>
      <c r="E69" s="25" t="s">
        <v>22</v>
      </c>
      <c r="F69" s="26" t="n">
        <v>112.5</v>
      </c>
      <c r="G69" s="27" t="n">
        <v>54.48</v>
      </c>
      <c r="H69" s="27" t="n">
        <f aca="false">G69*F69</f>
        <v>6129</v>
      </c>
    </row>
    <row r="70" customFormat="false" ht="24" hidden="false" customHeight="true" outlineLevel="0" collapsed="false">
      <c r="A70" s="23" t="s">
        <v>209</v>
      </c>
      <c r="B70" s="24" t="s">
        <v>173</v>
      </c>
      <c r="C70" s="23" t="s">
        <v>20</v>
      </c>
      <c r="D70" s="23" t="s">
        <v>210</v>
      </c>
      <c r="E70" s="25" t="s">
        <v>175</v>
      </c>
      <c r="F70" s="26" t="n">
        <v>0.5</v>
      </c>
      <c r="G70" s="27" t="n">
        <v>185.78</v>
      </c>
      <c r="H70" s="27" t="n">
        <f aca="false">G70*F70</f>
        <v>92.89</v>
      </c>
    </row>
    <row r="71" customFormat="false" ht="26" hidden="false" customHeight="true" outlineLevel="0" collapsed="false">
      <c r="A71" s="23" t="s">
        <v>211</v>
      </c>
      <c r="B71" s="24" t="s">
        <v>212</v>
      </c>
      <c r="C71" s="23" t="s">
        <v>25</v>
      </c>
      <c r="D71" s="23" t="s">
        <v>213</v>
      </c>
      <c r="E71" s="25" t="s">
        <v>22</v>
      </c>
      <c r="F71" s="26" t="n">
        <v>5.4</v>
      </c>
      <c r="G71" s="27" t="n">
        <v>437.33</v>
      </c>
      <c r="H71" s="27" t="n">
        <f aca="false">G71*F71</f>
        <v>2361.582</v>
      </c>
    </row>
    <row r="72" customFormat="false" ht="39" hidden="false" customHeight="true" outlineLevel="0" collapsed="false">
      <c r="A72" s="23" t="s">
        <v>214</v>
      </c>
      <c r="B72" s="24" t="s">
        <v>215</v>
      </c>
      <c r="C72" s="23" t="s">
        <v>25</v>
      </c>
      <c r="D72" s="23" t="s">
        <v>216</v>
      </c>
      <c r="E72" s="25" t="s">
        <v>59</v>
      </c>
      <c r="F72" s="26" t="n">
        <v>1</v>
      </c>
      <c r="G72" s="27" t="n">
        <v>776.36</v>
      </c>
      <c r="H72" s="27" t="n">
        <f aca="false">G72*F72</f>
        <v>776.36</v>
      </c>
    </row>
    <row r="73" customFormat="false" ht="26" hidden="false" customHeight="true" outlineLevel="0" collapsed="false">
      <c r="A73" s="23" t="s">
        <v>217</v>
      </c>
      <c r="B73" s="24" t="s">
        <v>218</v>
      </c>
      <c r="C73" s="23" t="s">
        <v>20</v>
      </c>
      <c r="D73" s="23" t="s">
        <v>219</v>
      </c>
      <c r="E73" s="25" t="s">
        <v>22</v>
      </c>
      <c r="F73" s="26" t="n">
        <v>2.7</v>
      </c>
      <c r="G73" s="27" t="n">
        <v>757.43</v>
      </c>
      <c r="H73" s="27" t="n">
        <f aca="false">G73*F73</f>
        <v>2045.061</v>
      </c>
    </row>
    <row r="74" customFormat="false" ht="24" hidden="false" customHeight="true" outlineLevel="0" collapsed="false">
      <c r="A74" s="23" t="s">
        <v>220</v>
      </c>
      <c r="B74" s="24" t="s">
        <v>54</v>
      </c>
      <c r="C74" s="23" t="s">
        <v>20</v>
      </c>
      <c r="D74" s="23" t="s">
        <v>55</v>
      </c>
      <c r="E74" s="25" t="s">
        <v>22</v>
      </c>
      <c r="F74" s="26" t="n">
        <v>4</v>
      </c>
      <c r="G74" s="27" t="n">
        <v>1116.01</v>
      </c>
      <c r="H74" s="27" t="n">
        <f aca="false">G74*F74</f>
        <v>4464.04</v>
      </c>
    </row>
    <row r="75" customFormat="false" ht="24" hidden="false" customHeight="true" outlineLevel="0" collapsed="false">
      <c r="A75" s="23" t="s">
        <v>221</v>
      </c>
      <c r="B75" s="24" t="s">
        <v>222</v>
      </c>
      <c r="C75" s="23" t="s">
        <v>20</v>
      </c>
      <c r="D75" s="23" t="s">
        <v>223</v>
      </c>
      <c r="E75" s="25" t="s">
        <v>27</v>
      </c>
      <c r="F75" s="26" t="n">
        <v>50</v>
      </c>
      <c r="G75" s="27" t="n">
        <v>2.04</v>
      </c>
      <c r="H75" s="27" t="n">
        <f aca="false">G75*F75</f>
        <v>102</v>
      </c>
    </row>
    <row r="76" customFormat="false" ht="24" hidden="false" customHeight="true" outlineLevel="0" collapsed="false">
      <c r="A76" s="23" t="s">
        <v>224</v>
      </c>
      <c r="B76" s="24" t="s">
        <v>51</v>
      </c>
      <c r="C76" s="23" t="s">
        <v>20</v>
      </c>
      <c r="D76" s="23" t="s">
        <v>52</v>
      </c>
      <c r="E76" s="25" t="s">
        <v>22</v>
      </c>
      <c r="F76" s="26" t="n">
        <v>4</v>
      </c>
      <c r="G76" s="27" t="n">
        <v>26.2</v>
      </c>
      <c r="H76" s="27" t="n">
        <f aca="false">G76*F76</f>
        <v>104.8</v>
      </c>
    </row>
    <row r="77" customFormat="false" ht="24" hidden="false" customHeight="true" outlineLevel="0" collapsed="false">
      <c r="A77" s="20" t="s">
        <v>225</v>
      </c>
      <c r="B77" s="20"/>
      <c r="C77" s="20"/>
      <c r="D77" s="20" t="s">
        <v>226</v>
      </c>
      <c r="E77" s="20"/>
      <c r="F77" s="22"/>
      <c r="G77" s="28"/>
      <c r="H77" s="29" t="n">
        <f aca="false">SUM(H78:H80)</f>
        <v>10830.9346</v>
      </c>
    </row>
    <row r="78" customFormat="false" ht="24" hidden="false" customHeight="true" outlineLevel="0" collapsed="false">
      <c r="A78" s="23" t="s">
        <v>227</v>
      </c>
      <c r="B78" s="24" t="s">
        <v>173</v>
      </c>
      <c r="C78" s="23" t="s">
        <v>20</v>
      </c>
      <c r="D78" s="23" t="s">
        <v>174</v>
      </c>
      <c r="E78" s="25" t="s">
        <v>175</v>
      </c>
      <c r="F78" s="26" t="n">
        <v>14.62</v>
      </c>
      <c r="G78" s="27" t="n">
        <v>185.78</v>
      </c>
      <c r="H78" s="27" t="n">
        <f aca="false">G78*F78</f>
        <v>2716.1036</v>
      </c>
    </row>
    <row r="79" customFormat="false" ht="24" hidden="false" customHeight="true" outlineLevel="0" collapsed="false">
      <c r="A79" s="23" t="s">
        <v>228</v>
      </c>
      <c r="B79" s="24" t="s">
        <v>183</v>
      </c>
      <c r="C79" s="23" t="s">
        <v>20</v>
      </c>
      <c r="D79" s="23" t="s">
        <v>184</v>
      </c>
      <c r="E79" s="25" t="s">
        <v>175</v>
      </c>
      <c r="F79" s="26" t="n">
        <v>14.62</v>
      </c>
      <c r="G79" s="27" t="n">
        <v>483.84</v>
      </c>
      <c r="H79" s="27" t="n">
        <f aca="false">G79*F79</f>
        <v>7073.7408</v>
      </c>
    </row>
    <row r="80" customFormat="false" ht="26" hidden="false" customHeight="true" outlineLevel="0" collapsed="false">
      <c r="A80" s="23" t="s">
        <v>229</v>
      </c>
      <c r="B80" s="24" t="s">
        <v>180</v>
      </c>
      <c r="C80" s="23" t="s">
        <v>20</v>
      </c>
      <c r="D80" s="23" t="s">
        <v>181</v>
      </c>
      <c r="E80" s="25" t="s">
        <v>175</v>
      </c>
      <c r="F80" s="26" t="n">
        <v>14.62</v>
      </c>
      <c r="G80" s="27" t="n">
        <v>71.21</v>
      </c>
      <c r="H80" s="27" t="n">
        <f aca="false">G80*F80</f>
        <v>1041.0902</v>
      </c>
    </row>
    <row r="81" customFormat="false" ht="24" hidden="false" customHeight="true" outlineLevel="0" collapsed="false">
      <c r="A81" s="20" t="s">
        <v>230</v>
      </c>
      <c r="B81" s="20"/>
      <c r="C81" s="20"/>
      <c r="D81" s="20" t="s">
        <v>231</v>
      </c>
      <c r="E81" s="20"/>
      <c r="F81" s="22"/>
      <c r="G81" s="28"/>
      <c r="H81" s="29" t="n">
        <f aca="false">SUM(H82:H83)</f>
        <v>35082</v>
      </c>
    </row>
    <row r="82" customFormat="false" ht="26" hidden="false" customHeight="true" outlineLevel="0" collapsed="false">
      <c r="A82" s="23" t="s">
        <v>232</v>
      </c>
      <c r="B82" s="24" t="s">
        <v>233</v>
      </c>
      <c r="C82" s="23" t="s">
        <v>25</v>
      </c>
      <c r="D82" s="23" t="s">
        <v>234</v>
      </c>
      <c r="E82" s="25" t="s">
        <v>22</v>
      </c>
      <c r="F82" s="26" t="n">
        <v>950</v>
      </c>
      <c r="G82" s="27" t="n">
        <v>17.03</v>
      </c>
      <c r="H82" s="27" t="n">
        <f aca="false">G82*F82</f>
        <v>16178.5</v>
      </c>
    </row>
    <row r="83" customFormat="false" ht="26" hidden="false" customHeight="true" outlineLevel="0" collapsed="false">
      <c r="A83" s="23" t="s">
        <v>235</v>
      </c>
      <c r="B83" s="24" t="s">
        <v>236</v>
      </c>
      <c r="C83" s="23" t="s">
        <v>25</v>
      </c>
      <c r="D83" s="23" t="s">
        <v>237</v>
      </c>
      <c r="E83" s="25" t="s">
        <v>22</v>
      </c>
      <c r="F83" s="26" t="n">
        <v>982</v>
      </c>
      <c r="G83" s="27" t="n">
        <v>19.25</v>
      </c>
      <c r="H83" s="27" t="n">
        <f aca="false">G83*F83</f>
        <v>18903.5</v>
      </c>
    </row>
    <row r="84" customFormat="false" ht="12.8" hidden="false" customHeight="false" outlineLevel="0" collapsed="false">
      <c r="A84" s="30"/>
      <c r="B84" s="30"/>
      <c r="C84" s="30"/>
      <c r="D84" s="31" t="s">
        <v>238</v>
      </c>
      <c r="E84" s="30"/>
      <c r="F84" s="32"/>
      <c r="G84" s="33"/>
      <c r="H84" s="34" t="n">
        <f aca="false">SUM(H85)</f>
        <v>157536.1</v>
      </c>
    </row>
    <row r="85" customFormat="false" ht="35.05" hidden="false" customHeight="false" outlineLevel="0" collapsed="false">
      <c r="A85" s="35" t="s">
        <v>239</v>
      </c>
      <c r="B85" s="35" t="s">
        <v>240</v>
      </c>
      <c r="C85" s="35" t="s">
        <v>241</v>
      </c>
      <c r="D85" s="35" t="s">
        <v>242</v>
      </c>
      <c r="E85" s="35" t="s">
        <v>59</v>
      </c>
      <c r="F85" s="36" t="n">
        <v>1</v>
      </c>
      <c r="G85" s="37" t="n">
        <v>157536.1</v>
      </c>
      <c r="H85" s="27" t="n">
        <f aca="false">G85*F85</f>
        <v>157536.1</v>
      </c>
    </row>
    <row r="86" customFormat="false" ht="12.8" hidden="false" customHeight="false" outlineLevel="0" collapsed="false">
      <c r="A86" s="23"/>
      <c r="B86" s="24"/>
      <c r="C86" s="23"/>
      <c r="D86" s="23"/>
      <c r="E86" s="25"/>
      <c r="F86" s="27"/>
      <c r="G86" s="27"/>
      <c r="H86" s="27"/>
    </row>
    <row r="87" customFormat="false" ht="12.8" hidden="false" customHeight="false" outlineLevel="0" collapsed="false">
      <c r="A87" s="38"/>
      <c r="B87" s="38"/>
      <c r="C87" s="38"/>
      <c r="D87" s="38"/>
      <c r="E87" s="39"/>
      <c r="F87" s="39"/>
      <c r="G87" s="38"/>
      <c r="H87" s="38"/>
    </row>
    <row r="88" customFormat="false" ht="15" hidden="false" customHeight="true" outlineLevel="0" collapsed="false">
      <c r="A88" s="40"/>
      <c r="B88" s="40"/>
      <c r="C88" s="40"/>
      <c r="D88" s="41"/>
      <c r="E88" s="42" t="s">
        <v>243</v>
      </c>
      <c r="F88" s="42"/>
      <c r="G88" s="43" t="n">
        <f aca="false">H81+H77+H67+H64+H57+H44+H21+H13+H8</f>
        <v>691379.513</v>
      </c>
      <c r="H88" s="43"/>
    </row>
    <row r="89" customFormat="false" ht="15" hidden="false" customHeight="true" outlineLevel="0" collapsed="false">
      <c r="A89" s="40"/>
      <c r="B89" s="40"/>
      <c r="C89" s="40"/>
      <c r="D89" s="41"/>
      <c r="E89" s="42" t="s">
        <v>244</v>
      </c>
      <c r="F89" s="42"/>
      <c r="G89" s="43" t="n">
        <f aca="false">G88*F2</f>
        <v>152103.49286</v>
      </c>
      <c r="H89" s="43"/>
    </row>
    <row r="90" customFormat="false" ht="19.4" hidden="false" customHeight="true" outlineLevel="0" collapsed="false">
      <c r="A90" s="40"/>
      <c r="B90" s="40"/>
      <c r="C90" s="40"/>
      <c r="D90" s="41"/>
      <c r="E90" s="42" t="s">
        <v>245</v>
      </c>
      <c r="F90" s="42"/>
      <c r="G90" s="43" t="n">
        <f aca="false">G88+G89</f>
        <v>843483.00586</v>
      </c>
      <c r="H90" s="43"/>
    </row>
    <row r="91" customFormat="false" ht="23.85" hidden="false" customHeight="true" outlineLevel="0" collapsed="false">
      <c r="A91" s="40"/>
      <c r="B91" s="40"/>
      <c r="C91" s="40"/>
      <c r="D91" s="41"/>
      <c r="E91" s="44" t="s">
        <v>246</v>
      </c>
      <c r="F91" s="44"/>
      <c r="G91" s="45" t="n">
        <f aca="false">H84</f>
        <v>157536.1</v>
      </c>
      <c r="H91" s="45"/>
    </row>
    <row r="92" customFormat="false" ht="23.85" hidden="false" customHeight="true" outlineLevel="0" collapsed="false">
      <c r="A92" s="40"/>
      <c r="B92" s="40"/>
      <c r="C92" s="40"/>
      <c r="D92" s="41"/>
      <c r="E92" s="46" t="s">
        <v>247</v>
      </c>
      <c r="F92" s="46"/>
      <c r="G92" s="47" t="n">
        <f aca="false">G91+G90</f>
        <v>1001019.10586</v>
      </c>
      <c r="H92" s="47"/>
    </row>
    <row r="93" customFormat="false" ht="25.35" hidden="false" customHeight="true" outlineLevel="0" collapsed="false">
      <c r="A93" s="46"/>
      <c r="B93" s="46"/>
      <c r="C93" s="46"/>
      <c r="D93" s="46"/>
      <c r="E93" s="46"/>
      <c r="F93" s="46"/>
      <c r="G93" s="46"/>
      <c r="H93" s="46"/>
    </row>
    <row r="94" customFormat="false" ht="12.8" hidden="false" customHeight="true" outlineLevel="0" collapsed="false">
      <c r="A94" s="48" t="s">
        <v>248</v>
      </c>
      <c r="B94" s="48"/>
      <c r="C94" s="48"/>
      <c r="D94" s="48"/>
      <c r="E94" s="48"/>
      <c r="F94" s="48"/>
      <c r="G94" s="48"/>
      <c r="H94" s="48"/>
    </row>
    <row r="95" customFormat="false" ht="12.8" hidden="false" customHeight="false" outlineLevel="0" collapsed="false">
      <c r="A95" s="48"/>
      <c r="B95" s="48"/>
      <c r="C95" s="48"/>
      <c r="D95" s="48"/>
      <c r="E95" s="48"/>
      <c r="F95" s="48"/>
      <c r="G95" s="48"/>
      <c r="H95" s="48"/>
    </row>
    <row r="96" customFormat="false" ht="12.8" hidden="false" customHeight="false" outlineLevel="0" collapsed="false">
      <c r="H96" s="49"/>
    </row>
  </sheetData>
  <mergeCells count="22">
    <mergeCell ref="A1:H1"/>
    <mergeCell ref="A2:D2"/>
    <mergeCell ref="A3:D3"/>
    <mergeCell ref="B4:D4"/>
    <mergeCell ref="A5:G5"/>
    <mergeCell ref="A6:H6"/>
    <mergeCell ref="E87:F87"/>
    <mergeCell ref="A88:C88"/>
    <mergeCell ref="E88:F88"/>
    <mergeCell ref="G88:H88"/>
    <mergeCell ref="A89:C89"/>
    <mergeCell ref="E89:F89"/>
    <mergeCell ref="G89:H89"/>
    <mergeCell ref="A90:C90"/>
    <mergeCell ref="E90:F90"/>
    <mergeCell ref="G90:H90"/>
    <mergeCell ref="E91:F91"/>
    <mergeCell ref="G91:H91"/>
    <mergeCell ref="E92:F92"/>
    <mergeCell ref="G92:H92"/>
    <mergeCell ref="A93:H93"/>
    <mergeCell ref="A94:H95"/>
  </mergeCells>
  <printOptions headings="false" gridLines="false" gridLinesSet="true" horizontalCentered="false" verticalCentered="false"/>
  <pageMargins left="0.5" right="0.5" top="1" bottom="1" header="0.5" footer="0.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&amp;L&amp;11 &amp;C&amp;11Minha Empresa
CNPJ:  </oddHeader>
    <oddFooter>&amp;L&amp;11 &amp;C&amp;11  -  -  / SP
 / eddeyp.pta@gmail.com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5"/>
  <sheetViews>
    <sheetView showFormulas="false" showGridLines="true" showRowColHeaders="true" showZeros="true" rightToLeft="false" tabSelected="true" showOutlineSymbols="false" defaultGridColor="true" view="normal" topLeftCell="A1" colorId="64" zoomScale="100" zoomScaleNormal="100" zoomScalePageLayoutView="100" workbookViewId="0">
      <selection pane="topLeft" activeCell="O6" activeCellId="0" sqref="O6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true" hidden="false" outlineLevel="0" max="3" min="3" style="0" width="15.28"/>
    <col collapsed="false" customWidth="false" hidden="false" outlineLevel="0" max="12" min="4" style="0" width="11.52"/>
    <col collapsed="false" customWidth="true" hidden="false" outlineLevel="0" max="13" min="13" style="0" width="16.11"/>
    <col collapsed="false" customWidth="false" hidden="false" outlineLevel="0" max="1025" min="14" style="0" width="11.52"/>
  </cols>
  <sheetData>
    <row r="1" customFormat="false" ht="49.95" hidden="false" customHeight="true" outlineLevel="0" collapsed="false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customFormat="false" ht="19.7" hidden="false" customHeight="false" outlineLevel="0" collapsed="false">
      <c r="A2" s="51" t="s">
        <v>249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customFormat="false" ht="14.15" hidden="false" customHeight="false" outlineLevel="0" collapsed="false">
      <c r="A3" s="52" t="s">
        <v>250</v>
      </c>
      <c r="B3" s="52"/>
      <c r="C3" s="52"/>
      <c r="D3" s="52"/>
      <c r="E3" s="52"/>
      <c r="F3" s="52"/>
      <c r="G3" s="53"/>
      <c r="H3" s="53"/>
      <c r="I3" s="53"/>
      <c r="J3" s="53"/>
      <c r="K3" s="53"/>
      <c r="L3" s="53"/>
      <c r="M3" s="54"/>
    </row>
    <row r="4" customFormat="false" ht="14.15" hidden="false" customHeight="false" outlineLevel="0" collapsed="false">
      <c r="A4" s="52" t="s">
        <v>251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customFormat="false" ht="12.8" hidden="false" customHeight="false" outlineLevel="0" collapsed="false">
      <c r="A5" s="52" t="s">
        <v>252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customFormat="false" ht="33.55" hidden="false" customHeight="true" outlineLevel="0" collapsed="false">
      <c r="A6" s="52" t="s">
        <v>253</v>
      </c>
      <c r="B6" s="12" t="s">
        <v>5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customFormat="false" ht="12.8" hidden="false" customHeight="false" outlineLevel="0" collapsed="false">
      <c r="A7" s="52" t="s">
        <v>254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</row>
    <row r="8" customFormat="false" ht="12.8" hidden="false" customHeight="false" outlineLevel="0" collapsed="false">
      <c r="A8" s="52" t="s">
        <v>255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customFormat="false" ht="12.8" hidden="false" customHeight="false" outlineLevel="0" collapsed="false">
      <c r="A9" s="55" t="s">
        <v>256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</row>
    <row r="10" customFormat="false" ht="12.8" hidden="false" customHeight="false" outlineLevel="0" collapsed="false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</row>
    <row r="11" customFormat="false" ht="74.6" hidden="false" customHeight="false" outlineLevel="0" collapsed="false">
      <c r="A11" s="56"/>
      <c r="B11" s="56"/>
      <c r="C11" s="57" t="str">
        <f aca="false">[1]ORÇAMENTO!D8</f>
        <v>COBERTURA TELHA TRAPEZOIDAL SANDUICHE</v>
      </c>
      <c r="D11" s="57" t="str">
        <f aca="false">[1]ORÇAMENTO!D13</f>
        <v>AVCB BOMBEIRO</v>
      </c>
      <c r="E11" s="58" t="str">
        <f aca="false">[1]ORÇAMENTO!D20</f>
        <v>ELETRICA</v>
      </c>
      <c r="F11" s="59" t="str">
        <f aca="false">[1]ORÇAMENTO!D39</f>
        <v>HIDRAULICA</v>
      </c>
      <c r="G11" s="60" t="str">
        <f aca="false">[1]ORÇAMENTO!D52</f>
        <v>DEMOLIÇÃO, ATERRO E CONCRETO</v>
      </c>
      <c r="H11" s="60" t="str">
        <f aca="false">[1]ORÇAMENTO!D60</f>
        <v>MURETAS</v>
      </c>
      <c r="I11" s="60" t="str">
        <f aca="false">[1]ORÇAMENTO!D63</f>
        <v>REFORMA DA COZINHA</v>
      </c>
      <c r="J11" s="60" t="str">
        <f aca="false">[1]ORÇAMENTO!D71</f>
        <v>DEMOLIÇÃO REATERRO E CONCRETAGEM CALÇADA+ RAMPAS</v>
      </c>
      <c r="K11" s="60" t="str">
        <f aca="false">[1]ORÇAMENTO!D75</f>
        <v>PINTURA FINAL</v>
      </c>
      <c r="L11" s="61" t="str">
        <f aca="false">[1]ORÇAMENTO!D78</f>
        <v>ENERGIA SOLAR </v>
      </c>
      <c r="M11" s="57" t="s">
        <v>257</v>
      </c>
    </row>
    <row r="12" customFormat="false" ht="12.8" hidden="false" customHeight="false" outlineLevel="0" collapsed="false">
      <c r="A12" s="62"/>
      <c r="B12" s="63"/>
      <c r="C12" s="63" t="n">
        <f aca="false">'Orçamento Sintético'!H8</f>
        <v>292673.62</v>
      </c>
      <c r="D12" s="63" t="n">
        <f aca="false">'Orçamento Sintético'!H13</f>
        <v>98628.904</v>
      </c>
      <c r="E12" s="63" t="n">
        <f aca="false">'Orçamento Sintético'!H21</f>
        <v>66839.765</v>
      </c>
      <c r="F12" s="63" t="n">
        <f aca="false">'Orçamento Sintético'!H44</f>
        <v>96402.88</v>
      </c>
      <c r="G12" s="63" t="n">
        <f aca="false">'Orçamento Sintético'!H57</f>
        <v>53951.76</v>
      </c>
      <c r="H12" s="63" t="n">
        <f aca="false">'Orçamento Sintético'!H64</f>
        <v>18602.4264</v>
      </c>
      <c r="I12" s="63" t="n">
        <f aca="false">'Orçamento Sintético'!H67</f>
        <v>18367.223</v>
      </c>
      <c r="J12" s="63" t="n">
        <f aca="false">'Orçamento Sintético'!H77</f>
        <v>10830.9346</v>
      </c>
      <c r="K12" s="63" t="n">
        <f aca="false">'Orçamento Sintético'!H81</f>
        <v>35082</v>
      </c>
      <c r="L12" s="63" t="n">
        <f aca="false">'Orçamento Sintético'!H84</f>
        <v>157536.1</v>
      </c>
      <c r="M12" s="64" t="n">
        <f aca="false">SUM(C12:K12)</f>
        <v>691379.513</v>
      </c>
    </row>
    <row r="13" customFormat="false" ht="12.8" hidden="false" customHeight="false" outlineLevel="0" collapsed="false">
      <c r="A13" s="65" t="s">
        <v>258</v>
      </c>
      <c r="B13" s="66" t="s">
        <v>259</v>
      </c>
      <c r="C13" s="67" t="n">
        <f aca="false">C14*C12</f>
        <v>146336.81</v>
      </c>
      <c r="D13" s="67" t="n">
        <f aca="false">D14*D12</f>
        <v>49314.452</v>
      </c>
      <c r="E13" s="67" t="n">
        <f aca="false">E14*E12</f>
        <v>33419.8825</v>
      </c>
      <c r="F13" s="67" t="n">
        <f aca="false">F14*F12</f>
        <v>48201.44</v>
      </c>
      <c r="G13" s="67" t="n">
        <f aca="false">G14*G12</f>
        <v>26975.88</v>
      </c>
      <c r="H13" s="67" t="n">
        <f aca="false">H12*H14</f>
        <v>9301.2132</v>
      </c>
      <c r="I13" s="67" t="n">
        <f aca="false">I12*I14</f>
        <v>9183.6115</v>
      </c>
      <c r="J13" s="67" t="n">
        <f aca="false">J12*J14</f>
        <v>5415.4673</v>
      </c>
      <c r="K13" s="67" t="n">
        <f aca="false">K12*K14</f>
        <v>17541</v>
      </c>
      <c r="L13" s="67" t="n">
        <f aca="false">L12*L14</f>
        <v>78768.05</v>
      </c>
      <c r="M13" s="68" t="n">
        <f aca="false">SUM(C13:K13)</f>
        <v>345689.7565</v>
      </c>
    </row>
    <row r="14" customFormat="false" ht="12.8" hidden="false" customHeight="false" outlineLevel="0" collapsed="false">
      <c r="A14" s="65"/>
      <c r="B14" s="66" t="s">
        <v>260</v>
      </c>
      <c r="C14" s="69" t="n">
        <v>0.5</v>
      </c>
      <c r="D14" s="69" t="n">
        <v>0.5</v>
      </c>
      <c r="E14" s="69" t="n">
        <v>0.5</v>
      </c>
      <c r="F14" s="69" t="n">
        <v>0.5</v>
      </c>
      <c r="G14" s="69" t="n">
        <v>0.5</v>
      </c>
      <c r="H14" s="69" t="n">
        <v>0.5</v>
      </c>
      <c r="I14" s="69" t="n">
        <v>0.5</v>
      </c>
      <c r="J14" s="69" t="n">
        <v>0.5</v>
      </c>
      <c r="K14" s="69" t="n">
        <v>0.5</v>
      </c>
      <c r="L14" s="69" t="n">
        <v>0.5</v>
      </c>
      <c r="M14" s="68"/>
    </row>
    <row r="15" customFormat="false" ht="12.8" hidden="false" customHeight="false" outlineLevel="0" collapsed="false">
      <c r="A15" s="70" t="s">
        <v>261</v>
      </c>
      <c r="B15" s="71" t="s">
        <v>259</v>
      </c>
      <c r="C15" s="72" t="n">
        <f aca="false">C16*C12</f>
        <v>146336.81</v>
      </c>
      <c r="D15" s="72" t="n">
        <f aca="false">D16*D12</f>
        <v>49314.452</v>
      </c>
      <c r="E15" s="72" t="n">
        <f aca="false">E16*E12</f>
        <v>33419.8825</v>
      </c>
      <c r="F15" s="72" t="n">
        <f aca="false">F16*F12</f>
        <v>48201.44</v>
      </c>
      <c r="G15" s="72" t="n">
        <f aca="false">G12*G16</f>
        <v>26975.88</v>
      </c>
      <c r="H15" s="72" t="n">
        <f aca="false">H12*H16</f>
        <v>9301.2132</v>
      </c>
      <c r="I15" s="72" t="n">
        <f aca="false">I12*I16</f>
        <v>9183.6115</v>
      </c>
      <c r="J15" s="72" t="n">
        <f aca="false">J12*J16</f>
        <v>5415.4673</v>
      </c>
      <c r="K15" s="72" t="n">
        <f aca="false">K12*K16</f>
        <v>17541</v>
      </c>
      <c r="L15" s="72" t="n">
        <f aca="false">L12*L16</f>
        <v>78768.05</v>
      </c>
      <c r="M15" s="73" t="n">
        <f aca="false">SUM(C15:K15)</f>
        <v>345689.7565</v>
      </c>
    </row>
    <row r="16" customFormat="false" ht="12.8" hidden="false" customHeight="false" outlineLevel="0" collapsed="false">
      <c r="A16" s="70"/>
      <c r="B16" s="71" t="s">
        <v>260</v>
      </c>
      <c r="C16" s="74" t="n">
        <v>0.5</v>
      </c>
      <c r="D16" s="74" t="n">
        <v>0.5</v>
      </c>
      <c r="E16" s="74" t="n">
        <v>0.5</v>
      </c>
      <c r="F16" s="74" t="n">
        <v>0.5</v>
      </c>
      <c r="G16" s="74" t="n">
        <v>0.5</v>
      </c>
      <c r="H16" s="74" t="n">
        <v>0.5</v>
      </c>
      <c r="I16" s="74" t="n">
        <v>0.5</v>
      </c>
      <c r="J16" s="74" t="n">
        <v>0.5</v>
      </c>
      <c r="K16" s="74" t="n">
        <v>0.5</v>
      </c>
      <c r="L16" s="74" t="n">
        <v>0.5</v>
      </c>
      <c r="M16" s="73"/>
    </row>
    <row r="17" customFormat="false" ht="12.8" hidden="false" customHeight="false" outlineLevel="0" collapsed="false">
      <c r="A17" s="62"/>
      <c r="B17" s="62"/>
      <c r="C17" s="75" t="n">
        <f aca="false">C13+C15</f>
        <v>292673.62</v>
      </c>
      <c r="D17" s="75" t="n">
        <f aca="false">D13+D15</f>
        <v>98628.904</v>
      </c>
      <c r="E17" s="75" t="n">
        <f aca="false">E13+E15</f>
        <v>66839.765</v>
      </c>
      <c r="F17" s="75" t="n">
        <f aca="false">F13+F15</f>
        <v>96402.88</v>
      </c>
      <c r="G17" s="75" t="n">
        <f aca="false">G13+G15</f>
        <v>53951.76</v>
      </c>
      <c r="H17" s="75"/>
      <c r="I17" s="75"/>
      <c r="J17" s="75"/>
      <c r="K17" s="75"/>
      <c r="L17" s="75"/>
      <c r="M17" s="75"/>
    </row>
    <row r="18" customFormat="false" ht="12.8" hidden="false" customHeight="false" outlineLevel="0" collapsed="false">
      <c r="A18" s="76"/>
      <c r="B18" s="76"/>
      <c r="C18" s="77"/>
      <c r="D18" s="77"/>
      <c r="E18" s="77"/>
      <c r="F18" s="76"/>
      <c r="G18" s="76"/>
      <c r="H18" s="76"/>
      <c r="I18" s="76"/>
      <c r="J18" s="76"/>
      <c r="K18" s="76"/>
      <c r="L18" s="76"/>
      <c r="M18" s="77"/>
    </row>
    <row r="19" customFormat="false" ht="15" hidden="false" customHeight="false" outlineLevel="0" collapsed="false">
      <c r="A19" s="78" t="s">
        <v>262</v>
      </c>
      <c r="B19" s="78"/>
      <c r="C19" s="78"/>
      <c r="D19" s="78"/>
      <c r="E19" s="55" t="s">
        <v>263</v>
      </c>
      <c r="F19" s="55"/>
      <c r="G19" s="55"/>
      <c r="H19" s="55"/>
      <c r="I19" s="55"/>
      <c r="J19" s="79"/>
      <c r="K19" s="79"/>
      <c r="L19" s="79"/>
      <c r="M19" s="80" t="n">
        <f aca="false">M12</f>
        <v>691379.513</v>
      </c>
    </row>
    <row r="20" customFormat="false" ht="15" hidden="false" customHeight="false" outlineLevel="0" collapsed="false">
      <c r="A20" s="78"/>
      <c r="B20" s="78"/>
      <c r="C20" s="78"/>
      <c r="D20" s="78"/>
      <c r="E20" s="55" t="s">
        <v>264</v>
      </c>
      <c r="F20" s="55"/>
      <c r="G20" s="55"/>
      <c r="H20" s="55"/>
      <c r="I20" s="55"/>
      <c r="J20" s="79"/>
      <c r="K20" s="79"/>
      <c r="L20" s="79"/>
      <c r="M20" s="80" t="n">
        <f aca="false">M19*'Orçamento Sintético'!F2</f>
        <v>152103.49286</v>
      </c>
    </row>
    <row r="21" customFormat="false" ht="15" hidden="false" customHeight="false" outlineLevel="0" collapsed="false">
      <c r="A21" s="78"/>
      <c r="B21" s="78"/>
      <c r="C21" s="78"/>
      <c r="D21" s="78"/>
      <c r="E21" s="55" t="s">
        <v>265</v>
      </c>
      <c r="F21" s="55"/>
      <c r="G21" s="55"/>
      <c r="H21" s="55"/>
      <c r="I21" s="55"/>
      <c r="J21" s="79"/>
      <c r="K21" s="79"/>
      <c r="L21" s="79"/>
      <c r="M21" s="80" t="n">
        <f aca="false">M19+M20</f>
        <v>843483.00586</v>
      </c>
    </row>
    <row r="22" customFormat="false" ht="16.15" hidden="false" customHeight="false" outlineLevel="0" collapsed="false">
      <c r="A22" s="78"/>
      <c r="B22" s="78"/>
      <c r="C22" s="78"/>
      <c r="D22" s="78"/>
      <c r="E22" s="55" t="s">
        <v>266</v>
      </c>
      <c r="F22" s="55"/>
      <c r="G22" s="55"/>
      <c r="H22" s="55"/>
      <c r="I22" s="55"/>
      <c r="J22" s="79"/>
      <c r="K22" s="79"/>
      <c r="L22" s="79"/>
      <c r="M22" s="80" t="n">
        <f aca="false">L12</f>
        <v>157536.1</v>
      </c>
    </row>
    <row r="23" customFormat="false" ht="16.15" hidden="false" customHeight="false" outlineLevel="0" collapsed="false">
      <c r="A23" s="78"/>
      <c r="B23" s="78"/>
      <c r="C23" s="78"/>
      <c r="D23" s="78"/>
      <c r="E23" s="81" t="s">
        <v>267</v>
      </c>
      <c r="F23" s="81"/>
      <c r="G23" s="81"/>
      <c r="H23" s="81"/>
      <c r="I23" s="81"/>
      <c r="J23" s="82"/>
      <c r="K23" s="82"/>
      <c r="L23" s="82"/>
      <c r="M23" s="83" t="n">
        <f aca="false">M21+M22</f>
        <v>1001019.10586</v>
      </c>
    </row>
    <row r="24" customFormat="false" ht="12.8" hidden="false" customHeight="false" outlineLevel="0" collapsed="false">
      <c r="A24" s="84" t="s">
        <v>268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</row>
    <row r="25" customFormat="false" ht="36.55" hidden="false" customHeight="true" outlineLevel="0" collapsed="false">
      <c r="A25" s="85" t="s">
        <v>269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</row>
  </sheetData>
  <mergeCells count="22">
    <mergeCell ref="A1:M1"/>
    <mergeCell ref="A2:M2"/>
    <mergeCell ref="A3:F3"/>
    <mergeCell ref="A4:M4"/>
    <mergeCell ref="A5:M5"/>
    <mergeCell ref="B6:M6"/>
    <mergeCell ref="A7:M7"/>
    <mergeCell ref="A8:M8"/>
    <mergeCell ref="A9:M10"/>
    <mergeCell ref="A13:A14"/>
    <mergeCell ref="M13:M14"/>
    <mergeCell ref="A15:A16"/>
    <mergeCell ref="M15:M16"/>
    <mergeCell ref="F18:G18"/>
    <mergeCell ref="A19:D21"/>
    <mergeCell ref="E19:I19"/>
    <mergeCell ref="E20:I20"/>
    <mergeCell ref="E21:I21"/>
    <mergeCell ref="E22:I22"/>
    <mergeCell ref="E23:I23"/>
    <mergeCell ref="A24:M24"/>
    <mergeCell ref="A25:M25"/>
  </mergeCells>
  <printOptions headings="false" gridLines="false" gridLinesSet="true" horizontalCentered="false" verticalCentered="false"/>
  <pageMargins left="0.7875" right="0.7875" top="0.7875" bottom="1.05277777777778" header="0.51180555555555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2022-11-24T14:38:34Z</dcterms:created>
  <dc:creator>axlsx</dc:creator>
  <dc:description/>
  <dc:language>pt-BR</dc:language>
  <cp:lastModifiedBy/>
  <dcterms:modified xsi:type="dcterms:W3CDTF">2022-11-24T13:09:28Z</dcterms:modified>
  <cp:revision>4</cp:revision>
  <dc:subject/>
  <dc:title/>
</cp:coreProperties>
</file>