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za.salomao\Documents\Documents\SECRETARIA DE DESENVOLVIMENTO REGIONAL\DRENAGEM LINA LEUZZI - AMPLIAÇÃO -\"/>
    </mc:Choice>
  </mc:AlternateContent>
  <xr:revisionPtr revIDLastSave="0" documentId="13_ncr:1_{003C4B53-7AFF-492B-AA24-84B3DFE61F75}" xr6:coauthVersionLast="47" xr6:coauthVersionMax="47" xr10:uidLastSave="{00000000-0000-0000-0000-000000000000}"/>
  <bookViews>
    <workbookView xWindow="7200" yWindow="4215" windowWidth="21600" windowHeight="11385" tabRatio="500" activeTab="1" xr2:uid="{00000000-000D-0000-FFFF-FFFF00000000}"/>
  </bookViews>
  <sheets>
    <sheet name="ORÇAMENTO" sheetId="1" r:id="rId1"/>
    <sheet name="CRONOGRAMA" sheetId="2" r:id="rId2"/>
    <sheet name="Planilha3" sheetId="3" r:id="rId3"/>
  </sheets>
  <externalReferences>
    <externalReference r:id="rId4"/>
  </externalReferences>
  <definedNames>
    <definedName name="_xlnm.Print_Area" localSheetId="1">CRONOGRAMA!$A$2:$K$30</definedName>
    <definedName name="_xlnm.Print_Area" localSheetId="0">ORÇAMENTO!$A$1:$H$32</definedName>
    <definedName name="_xlnm.Print_Area" localSheetId="2">Planilha3!$A$1:$I$42</definedName>
    <definedName name="_xlnm.Print_Titles" localSheetId="1">CRONOGRAMA!$1:$7</definedName>
    <definedName name="_xlnm.Print_Titles" localSheetId="0">ORÇAMENTO!$1:$9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G12" i="2" l="1"/>
  <c r="A2" i="2"/>
  <c r="A3" i="2"/>
  <c r="A4" i="2"/>
  <c r="A5" i="2"/>
  <c r="A6" i="2"/>
  <c r="F22" i="1"/>
  <c r="F12" i="1"/>
  <c r="B42" i="3"/>
  <c r="E39" i="3"/>
  <c r="G36" i="3"/>
  <c r="G33" i="3"/>
  <c r="E33" i="3"/>
  <c r="G32" i="3"/>
  <c r="B32" i="3"/>
  <c r="G30" i="3"/>
  <c r="G28" i="3"/>
  <c r="G26" i="3"/>
  <c r="E24" i="3"/>
  <c r="G24" i="3" s="1"/>
  <c r="E22" i="3"/>
  <c r="G22" i="3" s="1"/>
  <c r="B11" i="3"/>
  <c r="B1" i="3"/>
  <c r="J14" i="2"/>
  <c r="B14" i="2"/>
  <c r="B30" i="3" s="1"/>
  <c r="J13" i="2"/>
  <c r="B13" i="2"/>
  <c r="B28" i="3" s="1"/>
  <c r="J12" i="2"/>
  <c r="B12" i="2"/>
  <c r="B26" i="3" s="1"/>
  <c r="J11" i="2"/>
  <c r="B11" i="2"/>
  <c r="B24" i="3" s="1"/>
  <c r="J10" i="2"/>
  <c r="B10" i="2"/>
  <c r="B22" i="3" s="1"/>
  <c r="J25" i="1"/>
  <c r="F24" i="1"/>
  <c r="F23" i="1" s="1"/>
  <c r="D14" i="2" s="1"/>
  <c r="F21" i="1"/>
  <c r="F20" i="1"/>
  <c r="F18" i="1"/>
  <c r="F17" i="1" s="1"/>
  <c r="D12" i="2" s="1"/>
  <c r="F16" i="1"/>
  <c r="J15" i="1"/>
  <c r="F15" i="1"/>
  <c r="K14" i="1"/>
  <c r="F14" i="1"/>
  <c r="F11" i="1"/>
  <c r="F10" i="1" l="1"/>
  <c r="D10" i="2" s="1"/>
  <c r="G10" i="2" s="1"/>
  <c r="F19" i="1"/>
  <c r="D13" i="2" s="1"/>
  <c r="E29" i="3" s="1"/>
  <c r="G29" i="3" s="1"/>
  <c r="F13" i="1"/>
  <c r="E27" i="3"/>
  <c r="G27" i="3" s="1"/>
  <c r="I12" i="2"/>
  <c r="E23" i="3" l="1"/>
  <c r="G23" i="3" s="1"/>
  <c r="D11" i="2"/>
  <c r="E25" i="3" s="1"/>
  <c r="G25" i="3" s="1"/>
  <c r="I13" i="2"/>
  <c r="K13" i="2" s="1"/>
  <c r="L26" i="1"/>
  <c r="F25" i="1"/>
  <c r="K12" i="2"/>
  <c r="K10" i="2"/>
  <c r="E31" i="3"/>
  <c r="I14" i="2"/>
  <c r="K14" i="2" s="1"/>
  <c r="G11" i="2" l="1"/>
  <c r="K11" i="2" s="1"/>
  <c r="D16" i="2"/>
  <c r="D21" i="2" s="1"/>
  <c r="F21" i="2" s="1"/>
  <c r="H21" i="2" s="1"/>
  <c r="J21" i="2" s="1"/>
  <c r="E25" i="1"/>
  <c r="F26" i="1"/>
  <c r="F27" i="1" s="1"/>
  <c r="G16" i="2"/>
  <c r="E10" i="2"/>
  <c r="D35" i="3"/>
  <c r="G31" i="3"/>
  <c r="K16" i="2"/>
  <c r="I16" i="2"/>
  <c r="J16" i="2" l="1"/>
  <c r="D23" i="2"/>
  <c r="E14" i="2"/>
  <c r="E11" i="2"/>
  <c r="E12" i="2"/>
  <c r="E13" i="2"/>
  <c r="F20" i="2"/>
  <c r="F23" i="2" s="1"/>
  <c r="F16" i="2"/>
  <c r="G35" i="3"/>
  <c r="G37" i="3" s="1"/>
  <c r="D37" i="3"/>
  <c r="H16" i="2"/>
  <c r="H20" i="2"/>
  <c r="E16" i="2" l="1"/>
  <c r="H23" i="2"/>
  <c r="J23" i="2" s="1"/>
  <c r="J20" i="2"/>
</calcChain>
</file>

<file path=xl/sharedStrings.xml><?xml version="1.0" encoding="utf-8"?>
<sst xmlns="http://schemas.openxmlformats.org/spreadsheetml/2006/main" count="145" uniqueCount="108">
  <si>
    <t>PLANILHA ORÇAMENTARIA</t>
  </si>
  <si>
    <t>REFERÊNCIA: CDHU -184 (COM DESONERAÇÃO); SINAPI 12-2021 (COM DESONERAÇÃO)</t>
  </si>
  <si>
    <t>ÓRGÃO: SECRETARIA DE ESTADO DE DESENVOLVIMENTO REGIONAL</t>
  </si>
  <si>
    <t>ITEM</t>
  </si>
  <si>
    <t>DESCRIÇÃO SERVIÇOS</t>
  </si>
  <si>
    <t>U N</t>
  </si>
  <si>
    <t>QUANT.</t>
  </si>
  <si>
    <t>P.U.
S/BDI</t>
  </si>
  <si>
    <t>TOTAL</t>
  </si>
  <si>
    <t>REFERENCIA</t>
  </si>
  <si>
    <t>CODIGO</t>
  </si>
  <si>
    <t>FONTE</t>
  </si>
  <si>
    <t>SERVIÇOS PRELIMINARES</t>
  </si>
  <si>
    <t>1.1</t>
  </si>
  <si>
    <t>PLACA DE IDENTIFICAÇÃO PARA OBRA</t>
  </si>
  <si>
    <t>m²</t>
  </si>
  <si>
    <t xml:space="preserve"> 02.08.020 </t>
  </si>
  <si>
    <t>CDHU/184</t>
  </si>
  <si>
    <t>2.1</t>
  </si>
  <si>
    <t>UN</t>
  </si>
  <si>
    <t>2.2</t>
  </si>
  <si>
    <t>2.3</t>
  </si>
  <si>
    <t>SINAPI 12/2021</t>
  </si>
  <si>
    <t>3.1</t>
  </si>
  <si>
    <t>4.1</t>
  </si>
  <si>
    <t>4.2</t>
  </si>
  <si>
    <t>5.1</t>
  </si>
  <si>
    <t xml:space="preserve">TOTAL PROPOSTA </t>
  </si>
  <si>
    <t>TOTAL COM BDI</t>
  </si>
  <si>
    <t>__________________________________</t>
  </si>
  <si>
    <t xml:space="preserve">PRAZO DE EXECUÇÃO: 2 MESES  </t>
  </si>
  <si>
    <t>CRONOGRAMA FÍSICO FINANCEIRO</t>
  </si>
  <si>
    <t>DESCRIÇÃO</t>
  </si>
  <si>
    <t>PESO</t>
  </si>
  <si>
    <t>1º MÊS</t>
  </si>
  <si>
    <t>2º MÊS</t>
  </si>
  <si>
    <t>VALOR (R$)</t>
  </si>
  <si>
    <t>ÍNDICE</t>
  </si>
  <si>
    <t>(%)</t>
  </si>
  <si>
    <t>VALOR</t>
  </si>
  <si>
    <t>FINANCEIRO NO MÊS (EM R$)</t>
  </si>
  <si>
    <t>APLICAÇÃO DOS RECURSOS</t>
  </si>
  <si>
    <t>RECURSOS DA S.D.R.</t>
  </si>
  <si>
    <t>CONTRAPARTIDA</t>
  </si>
  <si>
    <t>OUTRAS FONTES</t>
  </si>
  <si>
    <t>VALOR TOTAL DO INVESTIMENTO</t>
  </si>
  <si>
    <t>_________________________</t>
  </si>
  <si>
    <t>ELZA REGINA SALOMÃO</t>
  </si>
  <si>
    <t>LOCAL E DATA</t>
  </si>
  <si>
    <t>CRONOGRAMA FÍSICO-FINANCEIRO DESEMBOLSO</t>
  </si>
  <si>
    <t xml:space="preserve">GOVERNO DO ESTADO DE SÃO PAULO     </t>
  </si>
  <si>
    <t xml:space="preserve">MUNICÍPIO: </t>
  </si>
  <si>
    <t>DATA BASE</t>
  </si>
  <si>
    <t>SECRETARIA DE DESENVOLVIMENTO REGIONAL         SUBSECRETARIA DE CONVÊNIOS COM MUNICÍPIOS E ENTIDADES NÃO GOVERNAMENTAIS</t>
  </si>
  <si>
    <t>PARAGUAÇU PAULISTA-SP</t>
  </si>
  <si>
    <t>CDHU/183</t>
  </si>
  <si>
    <t>OBJETO:  CONSTRUÇÃO DE PRAÇA NO CONJUNTO HABITACIONAL DONA LINA LEUZZI</t>
  </si>
  <si>
    <t>PRAZO PROPOSTO</t>
  </si>
  <si>
    <t>INÍCIO: data da assinatura do convênio.</t>
  </si>
  <si>
    <t>FINAL:  720 dias a partir da data da assinatura do convênio</t>
  </si>
  <si>
    <t>SERVIÇO</t>
  </si>
  <si>
    <t>UNIDADE</t>
  </si>
  <si>
    <t>ETAPA ÚNICA</t>
  </si>
  <si>
    <t>PERÍODO  720     DIAS</t>
  </si>
  <si>
    <t>PRAZO DE LIBERAÇÃO: LIBERAÇÃO DO VALOR APÓS A EXPEDIÇÃO DA ORDEM DE SERVIÇOS.</t>
  </si>
  <si>
    <t>PRAZO DE   EXECUÇÃO 690 DIAS</t>
  </si>
  <si>
    <t>M2</t>
  </si>
  <si>
    <t>R$</t>
  </si>
  <si>
    <t>Un.</t>
  </si>
  <si>
    <t>RECURSOS ESTADUAL</t>
  </si>
  <si>
    <t>RECURSOS PRÓPRIO</t>
  </si>
  <si>
    <t>__________________________________________</t>
  </si>
  <si>
    <t>ENG.ª CIVIL - CREA/SP 060139405-6</t>
  </si>
  <si>
    <t>1.2</t>
  </si>
  <si>
    <t>Locação de obra de edificação</t>
  </si>
  <si>
    <t>02.10.020</t>
  </si>
  <si>
    <t>DEMOLIÇÕES E RETIRADAS</t>
  </si>
  <si>
    <t>Demolição manual de concreto simples</t>
  </si>
  <si>
    <t>03.01.020</t>
  </si>
  <si>
    <t>m³</t>
  </si>
  <si>
    <t>m</t>
  </si>
  <si>
    <t>11.20.050</t>
  </si>
  <si>
    <t>Corte de junta de dilatação, com serra de disco diamantado para pisos</t>
  </si>
  <si>
    <t>Demolição (levantamento) mecanizada de pavimento asfáltico, inclusive
carregamento, transporte até 1 quilômetro e descarregamento</t>
  </si>
  <si>
    <t>03.07.010</t>
  </si>
  <si>
    <t>BOCA DE LEÃO</t>
  </si>
  <si>
    <t>Boca de leão simples tipo PMSP com grelha</t>
  </si>
  <si>
    <t>49.12.058</t>
  </si>
  <si>
    <t>SARJETÃO</t>
  </si>
  <si>
    <t>4.3</t>
  </si>
  <si>
    <t>54.06.170</t>
  </si>
  <si>
    <t>Lastro de pedra britada</t>
  </si>
  <si>
    <t>11.18.040</t>
  </si>
  <si>
    <t>Armadura em tela soldada de aço</t>
  </si>
  <si>
    <t>Kg</t>
  </si>
  <si>
    <t>55.02.040</t>
  </si>
  <si>
    <t>Limpeza e desobstrução de boca de lobo</t>
  </si>
  <si>
    <t>10.02.020</t>
  </si>
  <si>
    <t>LIMPEZA</t>
  </si>
  <si>
    <t xml:space="preserve">Sarjeta ou sarjetão moldado no local, tipo PMSP em    concreto com fck 25 MPA
</t>
  </si>
  <si>
    <r>
      <t>DATA:</t>
    </r>
    <r>
      <rPr>
        <sz val="12"/>
        <rFont val="Arial"/>
        <family val="2"/>
      </rPr>
      <t xml:space="preserve"> XX/XX/XXXX</t>
    </r>
  </si>
  <si>
    <t>PARAGUAÇU PAULISTA-SP, xx Dexxxxxx DE 2022</t>
  </si>
  <si>
    <t>nome e assinatura responsável pela empresa                  nome CREA?CAU do responsável técnico e assinatura</t>
  </si>
  <si>
    <t>BDI (XX%) (A SDR NÃO REMUNERA ADMINISTRAÇÃO LOCAL DA OBRA E TAMBÉM NÃO REMUNERA TAXAS DE MOBILIZAÇÃO E DESMOBILIZAÇÃO. É PERMITIDO B.D.I. DE ATÉ 25%)   PREENCHER BDI    ==&gt;</t>
  </si>
  <si>
    <t xml:space="preserve"> PARAGUAÇU PAULISTA  xx DExxxxxxx DE 202xx</t>
  </si>
  <si>
    <t>LOGO DA EMPRESA</t>
  </si>
  <si>
    <t>OBJETO:MELHORIA NO SISTEMA DE DRENAGEM DO C. H. DONA LINA LEUZZI</t>
  </si>
  <si>
    <t>LOCAL: AVENIDA LIBERDADE S/N – PARAGUAÇU PAULISTA/SP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</si>
</sst>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\ * #,##0.00\ ;\-* #,##0.00\ ;\ * \-#\ ;\ @\ "/>
    <numFmt numFmtId="165" formatCode="\ * #,##0.00\ ;\ * \(#,##0.00\);\ * \-#\ ;\ @\ "/>
    <numFmt numFmtId="166" formatCode="[$R$-416]\ #,##0.00;[Red]\-[$R$-416]\ #,##0.00"/>
    <numFmt numFmtId="167" formatCode="&quot; R$ &quot;* #,##0.00\ ;&quot;-R$ &quot;* #,##0.00\ ;&quot; R$ &quot;* \-#\ ;\ @\ "/>
    <numFmt numFmtId="168" formatCode="#,##0.00\ ;\(#,##0.00\);\-#\ ;\ @\ "/>
    <numFmt numFmtId="169" formatCode="0.000"/>
  </numFmts>
  <fonts count="27" x14ac:knownFonts="1">
    <font>
      <sz val="10"/>
      <name val="Arial"/>
      <family val="2"/>
    </font>
    <font>
      <sz val="11"/>
      <color rgb="FF000000"/>
      <name val="Calibri"/>
      <family val="2"/>
    </font>
    <font>
      <b/>
      <sz val="16"/>
      <color rgb="FF000000"/>
      <name val="Arial"/>
      <family val="2"/>
    </font>
    <font>
      <sz val="12"/>
      <color rgb="FF000000"/>
      <name val="Arial"/>
      <family val="2"/>
    </font>
    <font>
      <b/>
      <sz val="11"/>
      <color rgb="FF000000"/>
      <name val="Arial"/>
      <family val="2"/>
    </font>
    <font>
      <sz val="12"/>
      <name val="Arial"/>
      <family val="2"/>
    </font>
    <font>
      <sz val="11"/>
      <color rgb="FF000000"/>
      <name val="Arial"/>
      <family val="2"/>
    </font>
    <font>
      <b/>
      <sz val="12"/>
      <name val="Arial"/>
      <family val="2"/>
    </font>
    <font>
      <b/>
      <sz val="12"/>
      <color rgb="FF000000"/>
      <name val="Arial"/>
      <family val="2"/>
    </font>
    <font>
      <sz val="11"/>
      <name val="Arial"/>
      <family val="2"/>
    </font>
    <font>
      <i/>
      <sz val="11"/>
      <color rgb="FF7F7F7F"/>
      <name val="Calibri"/>
      <family val="2"/>
    </font>
    <font>
      <b/>
      <sz val="11"/>
      <name val="Arial"/>
      <family val="2"/>
    </font>
    <font>
      <b/>
      <sz val="11"/>
      <color rgb="FFFFFFFF"/>
      <name val="Arial"/>
      <family val="2"/>
    </font>
    <font>
      <sz val="11"/>
      <color rgb="FFFFFFFF"/>
      <name val="Arial"/>
      <family val="2"/>
    </font>
    <font>
      <b/>
      <sz val="26"/>
      <name val="Arial"/>
      <family val="2"/>
    </font>
    <font>
      <b/>
      <sz val="22"/>
      <color rgb="FF00000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6"/>
      <name val="Arial"/>
      <family val="2"/>
    </font>
    <font>
      <b/>
      <sz val="9"/>
      <name val="Arial"/>
      <family val="2"/>
    </font>
    <font>
      <sz val="9"/>
      <color rgb="FF1F497D"/>
      <name val="Arial"/>
      <family val="2"/>
    </font>
    <font>
      <b/>
      <sz val="24"/>
      <color rgb="FF000000"/>
      <name val="Arial"/>
      <family val="2"/>
    </font>
    <font>
      <b/>
      <sz val="2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DDDDDD"/>
        <bgColor rgb="FFDAE3F3"/>
      </patternFill>
    </fill>
    <fill>
      <patternFill patternType="solid">
        <fgColor rgb="FFAADCF7"/>
        <bgColor rgb="FFDAE3F3"/>
      </patternFill>
    </fill>
    <fill>
      <patternFill patternType="solid">
        <fgColor rgb="FFDAE3F3"/>
        <bgColor rgb="FFDDDDDD"/>
      </patternFill>
    </fill>
    <fill>
      <patternFill patternType="solid">
        <fgColor rgb="FFFFFFFF"/>
        <bgColor rgb="FFFFFFCC"/>
      </patternFill>
    </fill>
    <fill>
      <patternFill patternType="solid">
        <fgColor rgb="FFABDAF7"/>
        <bgColor rgb="FFDAE3F3"/>
      </patternFill>
    </fill>
    <fill>
      <patternFill patternType="solid">
        <fgColor rgb="FFABDAF7"/>
        <bgColor indexed="64"/>
      </patternFill>
    </fill>
  </fills>
  <borders count="2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hair">
        <color auto="1"/>
      </top>
      <bottom/>
      <diagonal/>
    </border>
  </borders>
  <cellStyleXfs count="4">
    <xf numFmtId="0" fontId="0" fillId="0" borderId="0"/>
    <xf numFmtId="164" fontId="1" fillId="0" borderId="0" applyBorder="0" applyProtection="0"/>
    <xf numFmtId="9" fontId="1" fillId="0" borderId="0" applyBorder="0" applyProtection="0"/>
    <xf numFmtId="0" fontId="10" fillId="0" borderId="0"/>
  </cellStyleXfs>
  <cellXfs count="21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164" fontId="1" fillId="0" borderId="0" xfId="1" applyBorder="1" applyProtection="1"/>
    <xf numFmtId="9" fontId="1" fillId="0" borderId="0" xfId="2" applyBorder="1" applyProtection="1"/>
    <xf numFmtId="4" fontId="1" fillId="0" borderId="0" xfId="0" applyNumberFormat="1" applyFont="1"/>
    <xf numFmtId="0" fontId="1" fillId="0" borderId="0" xfId="0" applyFont="1"/>
    <xf numFmtId="0" fontId="4" fillId="0" borderId="0" xfId="0" applyFont="1" applyAlignment="1">
      <alignment vertical="center"/>
    </xf>
    <xf numFmtId="10" fontId="4" fillId="2" borderId="1" xfId="2" applyNumberFormat="1" applyFont="1" applyFill="1" applyBorder="1" applyAlignment="1" applyProtection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vertical="center"/>
    </xf>
    <xf numFmtId="165" fontId="5" fillId="3" borderId="1" xfId="1" applyNumberFormat="1" applyFont="1" applyFill="1" applyBorder="1" applyAlignment="1" applyProtection="1">
      <alignment horizontal="right" vertical="center"/>
    </xf>
    <xf numFmtId="166" fontId="7" fillId="3" borderId="1" xfId="0" applyNumberFormat="1" applyFont="1" applyFill="1" applyBorder="1" applyAlignment="1">
      <alignment horizontal="right" vertical="center"/>
    </xf>
    <xf numFmtId="4" fontId="5" fillId="3" borderId="1" xfId="2" applyNumberFormat="1" applyFont="1" applyFill="1" applyBorder="1" applyAlignment="1" applyProtection="1">
      <alignment horizontal="right" vertical="center"/>
    </xf>
    <xf numFmtId="4" fontId="5" fillId="3" borderId="1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167" fontId="5" fillId="0" borderId="1" xfId="1" applyNumberFormat="1" applyFont="1" applyBorder="1" applyAlignment="1" applyProtection="1">
      <alignment horizontal="right" vertical="center"/>
    </xf>
    <xf numFmtId="167" fontId="5" fillId="0" borderId="1" xfId="0" applyNumberFormat="1" applyFont="1" applyBorder="1" applyAlignment="1">
      <alignment horizontal="right" vertical="center"/>
    </xf>
    <xf numFmtId="0" fontId="7" fillId="3" borderId="1" xfId="0" applyFont="1" applyFill="1" applyBorder="1" applyAlignment="1">
      <alignment vertical="center" wrapText="1"/>
    </xf>
    <xf numFmtId="167" fontId="5" fillId="3" borderId="1" xfId="1" applyNumberFormat="1" applyFont="1" applyFill="1" applyBorder="1" applyAlignment="1" applyProtection="1">
      <alignment horizontal="right" vertical="center"/>
    </xf>
    <xf numFmtId="167" fontId="7" fillId="3" borderId="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167" fontId="5" fillId="0" borderId="1" xfId="1" applyNumberFormat="1" applyFont="1" applyBorder="1" applyAlignment="1" applyProtection="1">
      <alignment horizontal="center" vertical="center"/>
    </xf>
    <xf numFmtId="4" fontId="6" fillId="0" borderId="0" xfId="0" applyNumberFormat="1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10" fontId="3" fillId="0" borderId="0" xfId="2" applyNumberFormat="1" applyFont="1" applyBorder="1" applyAlignment="1" applyProtection="1">
      <alignment vertical="center"/>
    </xf>
    <xf numFmtId="4" fontId="3" fillId="0" borderId="3" xfId="0" applyNumberFormat="1" applyFont="1" applyBorder="1" applyAlignment="1">
      <alignment vertical="center"/>
    </xf>
    <xf numFmtId="167" fontId="5" fillId="0" borderId="6" xfId="1" applyNumberFormat="1" applyFont="1" applyBorder="1" applyAlignment="1" applyProtection="1">
      <alignment vertical="center"/>
    </xf>
    <xf numFmtId="10" fontId="8" fillId="0" borderId="0" xfId="2" applyNumberFormat="1" applyFont="1" applyBorder="1" applyAlignment="1" applyProtection="1">
      <alignment horizontal="right" vertical="center"/>
    </xf>
    <xf numFmtId="4" fontId="8" fillId="0" borderId="3" xfId="0" applyNumberFormat="1" applyFont="1" applyBorder="1" applyAlignment="1">
      <alignment vertical="center"/>
    </xf>
    <xf numFmtId="167" fontId="6" fillId="0" borderId="0" xfId="0" applyNumberFormat="1" applyFont="1" applyAlignment="1">
      <alignment vertical="center"/>
    </xf>
    <xf numFmtId="10" fontId="8" fillId="0" borderId="0" xfId="2" applyNumberFormat="1" applyFont="1" applyBorder="1" applyAlignment="1" applyProtection="1">
      <alignment vertic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wrapText="1"/>
    </xf>
    <xf numFmtId="0" fontId="1" fillId="0" borderId="9" xfId="0" applyFont="1" applyBorder="1" applyAlignment="1">
      <alignment horizontal="center"/>
    </xf>
    <xf numFmtId="164" fontId="1" fillId="0" borderId="9" xfId="1" applyBorder="1" applyProtection="1"/>
    <xf numFmtId="9" fontId="1" fillId="0" borderId="9" xfId="2" applyBorder="1" applyProtection="1"/>
    <xf numFmtId="4" fontId="1" fillId="0" borderId="10" xfId="0" applyNumberFormat="1" applyFont="1" applyBorder="1"/>
    <xf numFmtId="0" fontId="4" fillId="0" borderId="13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/>
    </xf>
    <xf numFmtId="0" fontId="4" fillId="0" borderId="13" xfId="0" applyFont="1" applyBorder="1"/>
    <xf numFmtId="0" fontId="4" fillId="0" borderId="14" xfId="0" applyFont="1" applyBorder="1"/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4" fillId="0" borderId="17" xfId="0" applyFont="1" applyBorder="1" applyAlignment="1">
      <alignment horizontal="center"/>
    </xf>
    <xf numFmtId="0" fontId="9" fillId="0" borderId="0" xfId="0" applyFont="1"/>
    <xf numFmtId="0" fontId="4" fillId="0" borderId="0" xfId="0" applyFont="1" applyAlignment="1">
      <alignment horizontal="left" vertic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 applyAlignment="1">
      <alignment horizontal="center" vertical="center"/>
    </xf>
    <xf numFmtId="167" fontId="6" fillId="0" borderId="11" xfId="0" applyNumberFormat="1" applyFont="1" applyBorder="1" applyAlignment="1" applyProtection="1">
      <alignment horizontal="center"/>
      <protection locked="0"/>
    </xf>
    <xf numFmtId="10" fontId="6" fillId="0" borderId="11" xfId="0" applyNumberFormat="1" applyFont="1" applyBorder="1" applyAlignment="1">
      <alignment horizontal="center"/>
    </xf>
    <xf numFmtId="10" fontId="6" fillId="0" borderId="11" xfId="0" applyNumberFormat="1" applyFont="1" applyBorder="1" applyAlignment="1" applyProtection="1">
      <alignment horizontal="center"/>
      <protection locked="0"/>
    </xf>
    <xf numFmtId="167" fontId="6" fillId="0" borderId="11" xfId="0" applyNumberFormat="1" applyFont="1" applyBorder="1" applyAlignment="1">
      <alignment horizontal="center"/>
    </xf>
    <xf numFmtId="167" fontId="6" fillId="0" borderId="11" xfId="0" applyNumberFormat="1" applyFont="1" applyBorder="1" applyAlignment="1">
      <alignment horizontal="center" vertical="center"/>
    </xf>
    <xf numFmtId="166" fontId="0" fillId="0" borderId="0" xfId="0" applyNumberFormat="1"/>
    <xf numFmtId="167" fontId="6" fillId="0" borderId="11" xfId="0" applyNumberFormat="1" applyFont="1" applyBorder="1" applyAlignment="1" applyProtection="1">
      <alignment horizontal="center" vertical="center"/>
      <protection locked="0"/>
    </xf>
    <xf numFmtId="10" fontId="6" fillId="0" borderId="11" xfId="0" applyNumberFormat="1" applyFont="1" applyBorder="1" applyAlignment="1">
      <alignment horizontal="center" vertical="center"/>
    </xf>
    <xf numFmtId="0" fontId="6" fillId="0" borderId="11" xfId="0" applyFont="1" applyBorder="1" applyAlignment="1" applyProtection="1">
      <alignment horizontal="center"/>
      <protection locked="0"/>
    </xf>
    <xf numFmtId="10" fontId="6" fillId="0" borderId="11" xfId="0" applyNumberFormat="1" applyFont="1" applyBorder="1" applyAlignment="1" applyProtection="1">
      <alignment horizontal="right"/>
      <protection locked="0"/>
    </xf>
    <xf numFmtId="167" fontId="6" fillId="0" borderId="11" xfId="0" applyNumberFormat="1" applyFont="1" applyBorder="1" applyAlignment="1">
      <alignment horizontal="right"/>
    </xf>
    <xf numFmtId="169" fontId="6" fillId="0" borderId="11" xfId="0" applyNumberFormat="1" applyFont="1" applyBorder="1" applyAlignment="1" applyProtection="1">
      <alignment horizontal="right"/>
      <protection locked="0"/>
    </xf>
    <xf numFmtId="0" fontId="4" fillId="0" borderId="19" xfId="0" applyFont="1" applyBorder="1" applyAlignment="1">
      <alignment horizontal="center"/>
    </xf>
    <xf numFmtId="0" fontId="4" fillId="0" borderId="19" xfId="0" applyFont="1" applyBorder="1"/>
    <xf numFmtId="0" fontId="4" fillId="0" borderId="20" xfId="0" applyFont="1" applyBorder="1"/>
    <xf numFmtId="167" fontId="4" fillId="0" borderId="11" xfId="0" applyNumberFormat="1" applyFont="1" applyBorder="1" applyAlignment="1">
      <alignment horizontal="center"/>
    </xf>
    <xf numFmtId="10" fontId="4" fillId="0" borderId="11" xfId="0" applyNumberFormat="1" applyFont="1" applyBorder="1" applyAlignment="1">
      <alignment horizontal="center"/>
    </xf>
    <xf numFmtId="0" fontId="4" fillId="4" borderId="21" xfId="0" applyFont="1" applyFill="1" applyBorder="1" applyAlignment="1">
      <alignment horizontal="center"/>
    </xf>
    <xf numFmtId="0" fontId="4" fillId="4" borderId="20" xfId="0" applyFont="1" applyFill="1" applyBorder="1" applyAlignment="1">
      <alignment horizontal="center"/>
    </xf>
    <xf numFmtId="0" fontId="6" fillId="0" borderId="13" xfId="0" applyFont="1" applyBorder="1"/>
    <xf numFmtId="0" fontId="6" fillId="0" borderId="14" xfId="0" applyFont="1" applyBorder="1"/>
    <xf numFmtId="0" fontId="6" fillId="0" borderId="16" xfId="0" applyFont="1" applyBorder="1"/>
    <xf numFmtId="0" fontId="6" fillId="0" borderId="0" xfId="0" applyFont="1"/>
    <xf numFmtId="167" fontId="4" fillId="0" borderId="17" xfId="0" applyNumberFormat="1" applyFont="1" applyBorder="1"/>
    <xf numFmtId="0" fontId="9" fillId="0" borderId="17" xfId="0" applyFont="1" applyBorder="1"/>
    <xf numFmtId="0" fontId="12" fillId="0" borderId="0" xfId="0" applyFont="1"/>
    <xf numFmtId="0" fontId="13" fillId="0" borderId="0" xfId="0" applyFont="1"/>
    <xf numFmtId="0" fontId="4" fillId="0" borderId="0" xfId="0" applyFont="1" applyProtection="1">
      <protection locked="0"/>
    </xf>
    <xf numFmtId="0" fontId="13" fillId="0" borderId="17" xfId="0" applyFont="1" applyBorder="1"/>
    <xf numFmtId="10" fontId="13" fillId="0" borderId="0" xfId="0" applyNumberFormat="1" applyFont="1"/>
    <xf numFmtId="0" fontId="13" fillId="0" borderId="23" xfId="0" applyFont="1" applyBorder="1"/>
    <xf numFmtId="0" fontId="4" fillId="0" borderId="23" xfId="0" applyFont="1" applyBorder="1"/>
    <xf numFmtId="0" fontId="6" fillId="0" borderId="23" xfId="0" applyFont="1" applyBorder="1"/>
    <xf numFmtId="0" fontId="6" fillId="0" borderId="24" xfId="0" applyFont="1" applyBorder="1"/>
    <xf numFmtId="0" fontId="14" fillId="5" borderId="12" xfId="0" applyFont="1" applyFill="1" applyBorder="1" applyAlignment="1">
      <alignment horizontal="center" vertical="center"/>
    </xf>
    <xf numFmtId="0" fontId="0" fillId="5" borderId="14" xfId="0" applyFill="1" applyBorder="1"/>
    <xf numFmtId="0" fontId="0" fillId="5" borderId="12" xfId="0" applyFill="1" applyBorder="1"/>
    <xf numFmtId="0" fontId="0" fillId="5" borderId="16" xfId="0" applyFill="1" applyBorder="1"/>
    <xf numFmtId="0" fontId="7" fillId="5" borderId="0" xfId="0" applyFont="1" applyFill="1" applyAlignment="1">
      <alignment horizontal="center" vertical="center"/>
    </xf>
    <xf numFmtId="0" fontId="0" fillId="5" borderId="0" xfId="0" applyFill="1"/>
    <xf numFmtId="0" fontId="0" fillId="5" borderId="17" xfId="0" applyFill="1" applyBorder="1"/>
    <xf numFmtId="0" fontId="7" fillId="5" borderId="0" xfId="0" applyFont="1" applyFill="1" applyAlignment="1">
      <alignment horizontal="left" vertical="center"/>
    </xf>
    <xf numFmtId="0" fontId="11" fillId="5" borderId="0" xfId="0" applyFont="1" applyFill="1"/>
    <xf numFmtId="0" fontId="0" fillId="0" borderId="17" xfId="0" applyBorder="1"/>
    <xf numFmtId="0" fontId="16" fillId="5" borderId="0" xfId="0" applyFont="1" applyFill="1" applyAlignment="1">
      <alignment vertical="distributed" wrapText="1"/>
    </xf>
    <xf numFmtId="0" fontId="16" fillId="5" borderId="0" xfId="0" applyFont="1" applyFill="1" applyAlignment="1">
      <alignment horizontal="justify" vertical="distributed" wrapText="1"/>
    </xf>
    <xf numFmtId="0" fontId="17" fillId="5" borderId="0" xfId="0" applyFont="1" applyFill="1" applyAlignment="1">
      <alignment vertical="center" wrapText="1"/>
    </xf>
    <xf numFmtId="0" fontId="19" fillId="5" borderId="0" xfId="0" applyFont="1" applyFill="1" applyAlignment="1">
      <alignment vertical="center" wrapText="1"/>
    </xf>
    <xf numFmtId="0" fontId="19" fillId="5" borderId="0" xfId="0" applyFont="1" applyFill="1" applyAlignment="1">
      <alignment horizontal="justify" vertical="center"/>
    </xf>
    <xf numFmtId="0" fontId="19" fillId="0" borderId="0" xfId="0" applyFont="1" applyAlignment="1">
      <alignment horizontal="justify" vertical="center"/>
    </xf>
    <xf numFmtId="0" fontId="17" fillId="5" borderId="0" xfId="0" applyFont="1" applyFill="1" applyAlignment="1">
      <alignment horizontal="justify" vertical="center" wrapText="1"/>
    </xf>
    <xf numFmtId="0" fontId="7" fillId="5" borderId="17" xfId="0" applyFont="1" applyFill="1" applyBorder="1" applyAlignment="1">
      <alignment vertical="center" wrapText="1"/>
    </xf>
    <xf numFmtId="0" fontId="21" fillId="5" borderId="0" xfId="0" applyFont="1" applyFill="1" applyAlignment="1">
      <alignment horizontal="justify" vertical="center" wrapText="1"/>
    </xf>
    <xf numFmtId="0" fontId="22" fillId="5" borderId="0" xfId="0" applyFont="1" applyFill="1" applyAlignment="1">
      <alignment vertical="center" wrapText="1"/>
    </xf>
    <xf numFmtId="0" fontId="22" fillId="5" borderId="17" xfId="0" applyFont="1" applyFill="1" applyBorder="1" applyAlignment="1">
      <alignment vertical="center" wrapText="1"/>
    </xf>
    <xf numFmtId="0" fontId="17" fillId="5" borderId="11" xfId="0" applyFont="1" applyFill="1" applyBorder="1" applyAlignment="1">
      <alignment vertical="center" wrapText="1"/>
    </xf>
    <xf numFmtId="0" fontId="19" fillId="5" borderId="0" xfId="0" applyFont="1" applyFill="1" applyAlignment="1">
      <alignment vertical="center"/>
    </xf>
    <xf numFmtId="0" fontId="16" fillId="5" borderId="17" xfId="0" applyFont="1" applyFill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4" fillId="5" borderId="17" xfId="0" applyFont="1" applyFill="1" applyBorder="1" applyAlignment="1">
      <alignment horizontal="right" vertical="center" wrapText="1" indent="2"/>
    </xf>
    <xf numFmtId="0" fontId="21" fillId="5" borderId="16" xfId="0" applyFont="1" applyFill="1" applyBorder="1" applyAlignment="1">
      <alignment horizontal="justify" vertical="center" wrapText="1"/>
    </xf>
    <xf numFmtId="0" fontId="21" fillId="5" borderId="17" xfId="0" applyFont="1" applyFill="1" applyBorder="1" applyAlignment="1">
      <alignment horizontal="justify" vertical="center" wrapText="1"/>
    </xf>
    <xf numFmtId="0" fontId="24" fillId="5" borderId="17" xfId="0" applyFont="1" applyFill="1" applyBorder="1" applyAlignment="1">
      <alignment horizontal="center" vertical="center" wrapText="1"/>
    </xf>
    <xf numFmtId="0" fontId="0" fillId="5" borderId="22" xfId="0" applyFill="1" applyBorder="1"/>
    <xf numFmtId="0" fontId="0" fillId="5" borderId="23" xfId="0" applyFill="1" applyBorder="1"/>
    <xf numFmtId="0" fontId="0" fillId="5" borderId="24" xfId="0" applyFill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24" xfId="0" applyBorder="1"/>
    <xf numFmtId="0" fontId="14" fillId="0" borderId="23" xfId="0" applyFont="1" applyBorder="1" applyAlignment="1">
      <alignment wrapText="1"/>
    </xf>
    <xf numFmtId="0" fontId="7" fillId="6" borderId="1" xfId="0" applyFont="1" applyFill="1" applyBorder="1" applyAlignment="1">
      <alignment vertical="center" wrapText="1"/>
    </xf>
    <xf numFmtId="0" fontId="8" fillId="7" borderId="5" xfId="0" applyFont="1" applyFill="1" applyBorder="1" applyAlignment="1">
      <alignment horizontal="center" vertical="center"/>
    </xf>
    <xf numFmtId="164" fontId="3" fillId="7" borderId="5" xfId="1" applyFont="1" applyFill="1" applyBorder="1" applyAlignment="1" applyProtection="1">
      <alignment vertical="center"/>
    </xf>
    <xf numFmtId="4" fontId="9" fillId="0" borderId="1" xfId="2" applyNumberFormat="1" applyFont="1" applyBorder="1" applyAlignment="1" applyProtection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0" fontId="9" fillId="0" borderId="1" xfId="2" applyNumberFormat="1" applyFont="1" applyBorder="1" applyAlignment="1" applyProtection="1">
      <alignment horizontal="center" vertical="center"/>
    </xf>
    <xf numFmtId="3" fontId="9" fillId="0" borderId="1" xfId="2" applyNumberFormat="1" applyFont="1" applyBorder="1" applyAlignment="1" applyProtection="1">
      <alignment horizontal="center" vertical="center"/>
    </xf>
    <xf numFmtId="10" fontId="7" fillId="7" borderId="26" xfId="2" applyNumberFormat="1" applyFont="1" applyFill="1" applyBorder="1" applyAlignment="1" applyProtection="1">
      <alignment horizontal="right" vertical="center"/>
    </xf>
    <xf numFmtId="164" fontId="5" fillId="7" borderId="9" xfId="1" applyFont="1" applyFill="1" applyBorder="1" applyAlignment="1" applyProtection="1">
      <alignment vertical="center"/>
    </xf>
    <xf numFmtId="10" fontId="7" fillId="0" borderId="11" xfId="1" applyNumberFormat="1" applyFont="1" applyBorder="1" applyAlignment="1" applyProtection="1">
      <alignment vertical="center"/>
    </xf>
    <xf numFmtId="0" fontId="11" fillId="0" borderId="4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1" applyFont="1" applyFill="1" applyBorder="1" applyAlignment="1" applyProtection="1">
      <alignment horizontal="center" vertical="center"/>
    </xf>
    <xf numFmtId="164" fontId="4" fillId="2" borderId="1" xfId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25" fillId="0" borderId="4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6" fillId="0" borderId="2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1" fillId="0" borderId="16" xfId="0" applyFont="1" applyBorder="1"/>
    <xf numFmtId="0" fontId="4" fillId="0" borderId="16" xfId="0" applyFont="1" applyBorder="1" applyAlignment="1" applyProtection="1">
      <alignment horizontal="left"/>
      <protection locked="0"/>
    </xf>
    <xf numFmtId="0" fontId="9" fillId="0" borderId="22" xfId="0" applyFont="1" applyBorder="1"/>
    <xf numFmtId="0" fontId="6" fillId="0" borderId="11" xfId="0" applyFont="1" applyBorder="1" applyAlignment="1">
      <alignment horizontal="left" vertical="center"/>
    </xf>
    <xf numFmtId="167" fontId="6" fillId="0" borderId="11" xfId="0" applyNumberFormat="1" applyFont="1" applyBorder="1" applyAlignment="1">
      <alignment horizontal="center"/>
    </xf>
    <xf numFmtId="167" fontId="4" fillId="0" borderId="11" xfId="0" applyNumberFormat="1" applyFont="1" applyBorder="1" applyAlignment="1">
      <alignment horizontal="center"/>
    </xf>
    <xf numFmtId="167" fontId="4" fillId="4" borderId="11" xfId="0" applyNumberFormat="1" applyFont="1" applyFill="1" applyBorder="1" applyAlignment="1">
      <alignment horizontal="center"/>
    </xf>
    <xf numFmtId="0" fontId="6" fillId="0" borderId="11" xfId="0" applyFont="1" applyBorder="1" applyAlignment="1">
      <alignment horizontal="left"/>
    </xf>
    <xf numFmtId="0" fontId="6" fillId="0" borderId="11" xfId="0" applyFont="1" applyBorder="1" applyAlignment="1">
      <alignment horizontal="center"/>
    </xf>
    <xf numFmtId="0" fontId="9" fillId="0" borderId="11" xfId="0" applyFont="1" applyBorder="1"/>
    <xf numFmtId="167" fontId="9" fillId="0" borderId="11" xfId="0" applyNumberFormat="1" applyFont="1" applyBorder="1"/>
    <xf numFmtId="0" fontId="4" fillId="5" borderId="11" xfId="0" applyFont="1" applyFill="1" applyBorder="1" applyAlignment="1">
      <alignment horizontal="center"/>
    </xf>
    <xf numFmtId="0" fontId="4" fillId="4" borderId="11" xfId="0" applyFont="1" applyFill="1" applyBorder="1" applyAlignment="1">
      <alignment horizontal="left" vertical="center"/>
    </xf>
    <xf numFmtId="0" fontId="6" fillId="5" borderId="11" xfId="0" applyFont="1" applyFill="1" applyBorder="1" applyAlignment="1">
      <alignment horizontal="left"/>
    </xf>
    <xf numFmtId="168" fontId="9" fillId="0" borderId="11" xfId="3" applyNumberFormat="1" applyFont="1" applyBorder="1" applyAlignment="1">
      <alignment horizontal="left"/>
    </xf>
    <xf numFmtId="0" fontId="9" fillId="0" borderId="11" xfId="0" applyFont="1" applyBorder="1" applyAlignment="1">
      <alignment horizontal="left" wrapText="1"/>
    </xf>
    <xf numFmtId="0" fontId="4" fillId="0" borderId="16" xfId="0" applyFont="1" applyBorder="1" applyAlignment="1">
      <alignment horizontal="left" vertical="center"/>
    </xf>
    <xf numFmtId="0" fontId="4" fillId="0" borderId="17" xfId="0" applyFont="1" applyBorder="1" applyAlignment="1">
      <alignment horizontal="right" vertical="center"/>
    </xf>
    <xf numFmtId="0" fontId="4" fillId="0" borderId="1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 wrapText="1"/>
    </xf>
    <xf numFmtId="0" fontId="23" fillId="5" borderId="0" xfId="0" applyFont="1" applyFill="1" applyAlignment="1">
      <alignment horizontal="center"/>
    </xf>
    <xf numFmtId="0" fontId="23" fillId="5" borderId="23" xfId="0" applyFont="1" applyFill="1" applyBorder="1" applyAlignment="1">
      <alignment horizontal="center"/>
    </xf>
    <xf numFmtId="0" fontId="23" fillId="0" borderId="11" xfId="0" applyFont="1" applyBorder="1" applyAlignment="1">
      <alignment horizontal="left" vertical="center" wrapText="1"/>
    </xf>
    <xf numFmtId="167" fontId="23" fillId="0" borderId="11" xfId="0" applyNumberFormat="1" applyFont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/>
    </xf>
    <xf numFmtId="0" fontId="21" fillId="5" borderId="0" xfId="0" applyFont="1" applyFill="1" applyAlignment="1">
      <alignment horizontal="justify" vertical="center" wrapText="1"/>
    </xf>
    <xf numFmtId="0" fontId="21" fillId="0" borderId="11" xfId="0" applyFont="1" applyBorder="1" applyAlignment="1">
      <alignment horizontal="left" vertical="center" wrapText="1"/>
    </xf>
    <xf numFmtId="167" fontId="21" fillId="0" borderId="11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4" fontId="21" fillId="0" borderId="11" xfId="0" applyNumberFormat="1" applyFont="1" applyBorder="1" applyAlignment="1">
      <alignment vertical="center" wrapText="1"/>
    </xf>
    <xf numFmtId="167" fontId="21" fillId="0" borderId="11" xfId="0" applyNumberFormat="1" applyFont="1" applyBorder="1" applyAlignment="1">
      <alignment horizontal="right" vertical="center" wrapText="1"/>
    </xf>
    <xf numFmtId="167" fontId="21" fillId="0" borderId="11" xfId="0" applyNumberFormat="1" applyFont="1" applyBorder="1" applyAlignment="1">
      <alignment vertical="center" wrapText="1"/>
    </xf>
    <xf numFmtId="4" fontId="21" fillId="0" borderId="11" xfId="0" applyNumberFormat="1" applyFont="1" applyBorder="1" applyAlignment="1">
      <alignment horizontal="right" vertical="center" wrapText="1"/>
    </xf>
    <xf numFmtId="0" fontId="16" fillId="0" borderId="11" xfId="0" applyFont="1" applyBorder="1" applyAlignment="1">
      <alignment vertical="center" wrapText="1"/>
    </xf>
    <xf numFmtId="0" fontId="17" fillId="0" borderId="11" xfId="0" applyFont="1" applyBorder="1" applyAlignment="1">
      <alignment horizontal="center" vertical="top" wrapText="1"/>
    </xf>
    <xf numFmtId="0" fontId="16" fillId="0" borderId="11" xfId="0" applyFont="1" applyBorder="1" applyAlignment="1">
      <alignment horizontal="center" vertical="center" wrapText="1"/>
    </xf>
    <xf numFmtId="0" fontId="11" fillId="5" borderId="11" xfId="0" applyFont="1" applyFill="1" applyBorder="1" applyAlignment="1">
      <alignment horizontal="center" vertical="center" wrapText="1"/>
    </xf>
    <xf numFmtId="0" fontId="20" fillId="5" borderId="11" xfId="0" applyFont="1" applyFill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17" fillId="5" borderId="11" xfId="0" applyFont="1" applyFill="1" applyBorder="1" applyAlignment="1">
      <alignment horizontal="center" vertical="center" wrapText="1"/>
    </xf>
    <xf numFmtId="0" fontId="22" fillId="0" borderId="11" xfId="0" applyFont="1" applyBorder="1" applyAlignment="1">
      <alignment horizontal="justify" vertical="center" wrapText="1"/>
    </xf>
    <xf numFmtId="0" fontId="16" fillId="5" borderId="0" xfId="0" applyFont="1" applyFill="1" applyAlignment="1">
      <alignment horizontal="center" vertical="distributed" wrapText="1"/>
    </xf>
    <xf numFmtId="0" fontId="18" fillId="5" borderId="25" xfId="0" applyFont="1" applyFill="1" applyBorder="1" applyAlignment="1">
      <alignment horizontal="center" vertical="center" wrapText="1"/>
    </xf>
    <xf numFmtId="0" fontId="0" fillId="5" borderId="25" xfId="0" applyFill="1" applyBorder="1" applyAlignment="1">
      <alignment horizontal="center" vertical="center" wrapText="1"/>
    </xf>
    <xf numFmtId="0" fontId="17" fillId="5" borderId="18" xfId="0" applyFont="1" applyFill="1" applyBorder="1" applyAlignment="1">
      <alignment horizontal="left" vertical="center" wrapText="1"/>
    </xf>
    <xf numFmtId="0" fontId="20" fillId="0" borderId="11" xfId="0" applyFont="1" applyBorder="1" applyAlignment="1">
      <alignment horizontal="center" vertical="center" wrapText="1"/>
    </xf>
    <xf numFmtId="0" fontId="15" fillId="5" borderId="14" xfId="0" applyFont="1" applyFill="1" applyBorder="1" applyAlignment="1">
      <alignment horizontal="center" vertical="center"/>
    </xf>
    <xf numFmtId="0" fontId="2" fillId="5" borderId="14" xfId="0" applyFont="1" applyFill="1" applyBorder="1" applyAlignment="1">
      <alignment horizontal="center" vertical="center"/>
    </xf>
    <xf numFmtId="0" fontId="11" fillId="5" borderId="18" xfId="0" applyFont="1" applyFill="1" applyBorder="1" applyAlignment="1">
      <alignment horizontal="left"/>
    </xf>
    <xf numFmtId="0" fontId="16" fillId="5" borderId="18" xfId="0" applyFont="1" applyFill="1" applyBorder="1" applyAlignment="1">
      <alignment horizontal="center" vertical="top" wrapText="1"/>
    </xf>
    <xf numFmtId="0" fontId="16" fillId="5" borderId="15" xfId="0" applyFont="1" applyFill="1" applyBorder="1" applyAlignment="1">
      <alignment horizontal="center" vertical="center" wrapText="1"/>
    </xf>
  </cellXfs>
  <cellStyles count="4">
    <cellStyle name="Excel Built-in Explanatory Text" xfId="3" xr:uid="{00000000-0005-0000-0000-000006000000}"/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9999FF"/>
      <rgbColor rgb="FF993366"/>
      <rgbColor rgb="FFFFFFCC"/>
      <rgbColor rgb="FFDAE3F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ADCF7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1F497D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ABDA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432720</xdr:colOff>
      <xdr:row>0</xdr:row>
      <xdr:rowOff>57240</xdr:rowOff>
    </xdr:from>
    <xdr:to>
      <xdr:col>1</xdr:col>
      <xdr:colOff>1040040</xdr:colOff>
      <xdr:row>0</xdr:row>
      <xdr:rowOff>1460520</xdr:rowOff>
    </xdr:to>
    <xdr:pic>
      <xdr:nvPicPr>
        <xdr:cNvPr id="2" name="Figura 1_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32720" y="57240"/>
          <a:ext cx="1146600" cy="1403280"/>
        </a:xfrm>
        <a:prstGeom prst="rect">
          <a:avLst/>
        </a:prstGeom>
        <a:ln w="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i\engenharia\JO&#195;O%20LUIS\PRA&#199;A%20LINA%20LEUZZI\MODELO%20PLANILHAS%20CONV&#202;NIO%20SDR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CRONOGRAMA"/>
      <sheetName val="DESEMBOLSO"/>
      <sheetName val="BDI"/>
      <sheetName val="MEMORIAL DE CALCULO"/>
    </sheetNames>
    <sheetDataSet>
      <sheetData sheetId="0">
        <row r="15">
          <cell r="D15">
            <v>6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32"/>
  <sheetViews>
    <sheetView zoomScale="85" zoomScaleNormal="85" workbookViewId="0">
      <selection activeCell="A4" sqref="A4:H4"/>
    </sheetView>
  </sheetViews>
  <sheetFormatPr defaultColWidth="9" defaultRowHeight="15" x14ac:dyDescent="0.25"/>
  <cols>
    <col min="1" max="1" width="9.85546875" style="1" customWidth="1"/>
    <col min="2" max="2" width="71.140625" style="2" customWidth="1"/>
    <col min="3" max="3" width="15.140625" style="1" customWidth="1"/>
    <col min="4" max="4" width="12.28515625" style="3" customWidth="1"/>
    <col min="5" max="5" width="16.85546875" style="3" customWidth="1"/>
    <col min="6" max="6" width="19.140625" style="3" customWidth="1"/>
    <col min="7" max="7" width="10.85546875" style="4" customWidth="1"/>
    <col min="8" max="8" width="14.140625" style="5" customWidth="1"/>
    <col min="9" max="12" width="11.5703125" style="6" customWidth="1"/>
    <col min="13" max="13" width="1.5703125" style="6" customWidth="1"/>
    <col min="14" max="1024" width="9" style="6"/>
  </cols>
  <sheetData>
    <row r="1" spans="1:1024" ht="102" customHeight="1" x14ac:dyDescent="0.25">
      <c r="B1" s="150" t="s">
        <v>105</v>
      </c>
      <c r="C1" s="151"/>
      <c r="D1" s="151"/>
      <c r="E1" s="151"/>
      <c r="F1" s="151"/>
      <c r="G1" s="151"/>
      <c r="H1" s="152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4" ht="20.25" x14ac:dyDescent="0.2">
      <c r="A2" s="148" t="s">
        <v>0</v>
      </c>
      <c r="B2" s="148"/>
      <c r="C2" s="148"/>
      <c r="D2" s="148"/>
      <c r="E2" s="148"/>
      <c r="F2" s="148"/>
      <c r="G2" s="148"/>
      <c r="H2" s="148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s="7" customFormat="1" x14ac:dyDescent="0.2">
      <c r="A3" s="143" t="s">
        <v>106</v>
      </c>
      <c r="B3" s="143"/>
      <c r="C3" s="143"/>
      <c r="D3" s="143"/>
      <c r="E3" s="143"/>
      <c r="F3" s="143"/>
      <c r="G3" s="143"/>
      <c r="H3" s="143"/>
    </row>
    <row r="4" spans="1:1024" s="7" customFormat="1" ht="18.600000000000001" customHeight="1" x14ac:dyDescent="0.2">
      <c r="A4" s="143" t="s">
        <v>107</v>
      </c>
      <c r="B4" s="143"/>
      <c r="C4" s="143"/>
      <c r="D4" s="143"/>
      <c r="E4" s="143"/>
      <c r="F4" s="143"/>
      <c r="G4" s="143"/>
      <c r="H4" s="143"/>
    </row>
    <row r="5" spans="1:1024" ht="19.899999999999999" customHeight="1" x14ac:dyDescent="0.2">
      <c r="A5" s="149" t="s">
        <v>1</v>
      </c>
      <c r="B5" s="149"/>
      <c r="C5" s="149"/>
      <c r="D5" s="149"/>
      <c r="E5" s="149"/>
      <c r="F5" s="149"/>
      <c r="G5" s="149"/>
      <c r="H5" s="149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x14ac:dyDescent="0.2">
      <c r="A6" s="143" t="s">
        <v>2</v>
      </c>
      <c r="B6" s="143"/>
      <c r="C6" s="143"/>
      <c r="D6" s="143"/>
      <c r="E6" s="143"/>
      <c r="F6" s="143"/>
      <c r="G6" s="143"/>
      <c r="H6" s="143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ht="14.1" customHeight="1" x14ac:dyDescent="0.2">
      <c r="A7" s="143" t="s">
        <v>100</v>
      </c>
      <c r="B7" s="143"/>
      <c r="C7" s="143"/>
      <c r="D7" s="143"/>
      <c r="E7" s="143"/>
      <c r="F7" s="143"/>
      <c r="G7" s="143"/>
      <c r="H7" s="143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ht="15" customHeight="1" x14ac:dyDescent="0.2">
      <c r="A8" s="144" t="s">
        <v>3</v>
      </c>
      <c r="B8" s="145" t="s">
        <v>4</v>
      </c>
      <c r="C8" s="144" t="s">
        <v>5</v>
      </c>
      <c r="D8" s="146" t="s">
        <v>6</v>
      </c>
      <c r="E8" s="147" t="s">
        <v>7</v>
      </c>
      <c r="F8" s="147" t="s">
        <v>8</v>
      </c>
      <c r="G8" s="145" t="s">
        <v>9</v>
      </c>
      <c r="H8" s="145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s="10" customFormat="1" x14ac:dyDescent="0.2">
      <c r="A9" s="144"/>
      <c r="B9" s="145"/>
      <c r="C9" s="144"/>
      <c r="D9" s="146"/>
      <c r="E9" s="147"/>
      <c r="F9" s="147"/>
      <c r="G9" s="8" t="s">
        <v>10</v>
      </c>
      <c r="H9" s="9" t="s">
        <v>11</v>
      </c>
    </row>
    <row r="10" spans="1:1024" ht="17.100000000000001" customHeight="1" x14ac:dyDescent="0.25">
      <c r="A10" s="11">
        <v>1</v>
      </c>
      <c r="B10" s="12" t="s">
        <v>12</v>
      </c>
      <c r="C10" s="13"/>
      <c r="D10" s="14"/>
      <c r="E10" s="15"/>
      <c r="F10" s="16">
        <f>SUM(F11:F12)</f>
        <v>0</v>
      </c>
      <c r="G10" s="17"/>
      <c r="H10" s="18"/>
    </row>
    <row r="11" spans="1:1024" ht="17.100000000000001" customHeight="1" x14ac:dyDescent="0.25">
      <c r="A11" s="19" t="s">
        <v>13</v>
      </c>
      <c r="B11" s="20" t="s">
        <v>14</v>
      </c>
      <c r="C11" s="21" t="s">
        <v>15</v>
      </c>
      <c r="D11" s="22">
        <v>6</v>
      </c>
      <c r="E11" s="23"/>
      <c r="F11" s="24">
        <f>ROUND(E11*D11,2)</f>
        <v>0</v>
      </c>
      <c r="G11" s="132" t="s">
        <v>16</v>
      </c>
      <c r="H11" s="133" t="s">
        <v>17</v>
      </c>
    </row>
    <row r="12" spans="1:1024" ht="17.100000000000001" customHeight="1" x14ac:dyDescent="0.25">
      <c r="A12" s="19" t="s">
        <v>73</v>
      </c>
      <c r="B12" s="20" t="s">
        <v>74</v>
      </c>
      <c r="C12" s="21" t="s">
        <v>15</v>
      </c>
      <c r="D12" s="22">
        <v>44</v>
      </c>
      <c r="E12" s="23"/>
      <c r="F12" s="24">
        <f>ROUND(E12*D12,2)</f>
        <v>0</v>
      </c>
      <c r="G12" s="132" t="s">
        <v>75</v>
      </c>
      <c r="H12" s="133" t="s">
        <v>17</v>
      </c>
    </row>
    <row r="13" spans="1:1024" ht="17.100000000000001" customHeight="1" x14ac:dyDescent="0.25">
      <c r="A13" s="11">
        <v>2</v>
      </c>
      <c r="B13" s="25" t="s">
        <v>76</v>
      </c>
      <c r="C13" s="13"/>
      <c r="D13" s="14"/>
      <c r="E13" s="26"/>
      <c r="F13" s="27">
        <f>SUM(F14:F16)</f>
        <v>0</v>
      </c>
      <c r="G13" s="17"/>
      <c r="H13" s="18"/>
      <c r="I13" s="10"/>
      <c r="J13" s="10"/>
      <c r="K13" s="10"/>
      <c r="L13" s="28"/>
      <c r="M13"/>
    </row>
    <row r="14" spans="1:1024" x14ac:dyDescent="0.25">
      <c r="A14" s="19" t="s">
        <v>18</v>
      </c>
      <c r="B14" s="29" t="s">
        <v>77</v>
      </c>
      <c r="C14" s="21" t="s">
        <v>79</v>
      </c>
      <c r="D14" s="22">
        <v>6.15</v>
      </c>
      <c r="E14" s="30"/>
      <c r="F14" s="24">
        <f t="shared" ref="F14:F16" si="0">ROUND(E14*D14,2)</f>
        <v>0</v>
      </c>
      <c r="G14" s="134" t="s">
        <v>78</v>
      </c>
      <c r="H14" s="133" t="s">
        <v>17</v>
      </c>
      <c r="J14"/>
      <c r="K14" s="31" t="e">
        <f>D14-#REF!</f>
        <v>#REF!</v>
      </c>
      <c r="L14" s="28"/>
      <c r="M14"/>
    </row>
    <row r="15" spans="1:1024" ht="30" x14ac:dyDescent="0.25">
      <c r="A15" s="19" t="s">
        <v>20</v>
      </c>
      <c r="B15" s="29" t="s">
        <v>82</v>
      </c>
      <c r="C15" s="21" t="s">
        <v>80</v>
      </c>
      <c r="D15" s="22">
        <v>152</v>
      </c>
      <c r="E15" s="30"/>
      <c r="F15" s="24">
        <f t="shared" si="0"/>
        <v>0</v>
      </c>
      <c r="G15" s="134" t="s">
        <v>81</v>
      </c>
      <c r="H15" s="133" t="s">
        <v>17</v>
      </c>
      <c r="J15" s="10">
        <f>D14*78/100</f>
        <v>4.7970000000000006</v>
      </c>
      <c r="K15"/>
      <c r="L15" s="28"/>
      <c r="M15"/>
    </row>
    <row r="16" spans="1:1024" ht="45" x14ac:dyDescent="0.25">
      <c r="A16" s="19" t="s">
        <v>21</v>
      </c>
      <c r="B16" s="29" t="s">
        <v>83</v>
      </c>
      <c r="C16" s="21" t="s">
        <v>15</v>
      </c>
      <c r="D16" s="22">
        <v>130.25</v>
      </c>
      <c r="E16" s="30"/>
      <c r="F16" s="24">
        <f t="shared" si="0"/>
        <v>0</v>
      </c>
      <c r="G16" s="134" t="s">
        <v>84</v>
      </c>
      <c r="H16" s="133" t="s">
        <v>17</v>
      </c>
      <c r="J16"/>
      <c r="K16"/>
      <c r="L16" s="28"/>
      <c r="M16"/>
    </row>
    <row r="17" spans="1:13" ht="17.100000000000001" customHeight="1" x14ac:dyDescent="0.25">
      <c r="A17" s="11">
        <v>3</v>
      </c>
      <c r="B17" s="25" t="s">
        <v>85</v>
      </c>
      <c r="C17" s="13"/>
      <c r="D17" s="14"/>
      <c r="E17" s="26"/>
      <c r="F17" s="27">
        <f>SUM(F18:F18)</f>
        <v>0</v>
      </c>
      <c r="G17" s="17"/>
      <c r="H17" s="18"/>
      <c r="J17"/>
      <c r="K17"/>
      <c r="L17" s="28"/>
      <c r="M17"/>
    </row>
    <row r="18" spans="1:13" ht="17.100000000000001" customHeight="1" x14ac:dyDescent="0.25">
      <c r="A18" s="19" t="s">
        <v>23</v>
      </c>
      <c r="B18" s="20" t="s">
        <v>86</v>
      </c>
      <c r="C18" s="21" t="s">
        <v>19</v>
      </c>
      <c r="D18" s="22">
        <v>44</v>
      </c>
      <c r="E18" s="23"/>
      <c r="F18" s="24">
        <f>ROUND(E18*D18,2)</f>
        <v>0</v>
      </c>
      <c r="G18" s="132" t="s">
        <v>87</v>
      </c>
      <c r="H18" s="133" t="s">
        <v>22</v>
      </c>
      <c r="J18"/>
      <c r="K18"/>
      <c r="L18" s="28"/>
      <c r="M18"/>
    </row>
    <row r="19" spans="1:13" ht="17.100000000000001" customHeight="1" x14ac:dyDescent="0.25">
      <c r="A19" s="11">
        <v>4</v>
      </c>
      <c r="B19" s="25" t="s">
        <v>88</v>
      </c>
      <c r="C19" s="13"/>
      <c r="D19" s="14"/>
      <c r="E19" s="26"/>
      <c r="F19" s="27">
        <f>SUM(F20:F22)</f>
        <v>0</v>
      </c>
      <c r="G19" s="17"/>
      <c r="H19" s="18"/>
      <c r="J19"/>
      <c r="K19"/>
      <c r="L19" s="28"/>
      <c r="M19"/>
    </row>
    <row r="20" spans="1:13" ht="36" customHeight="1" x14ac:dyDescent="0.25">
      <c r="A20" s="19" t="s">
        <v>24</v>
      </c>
      <c r="B20" s="20" t="s">
        <v>99</v>
      </c>
      <c r="C20" s="21" t="s">
        <v>79</v>
      </c>
      <c r="D20" s="22">
        <v>18</v>
      </c>
      <c r="E20" s="23"/>
      <c r="F20" s="24">
        <f>ROUND(E20*D20,2)</f>
        <v>0</v>
      </c>
      <c r="G20" s="135" t="s">
        <v>90</v>
      </c>
      <c r="H20" s="133" t="s">
        <v>17</v>
      </c>
      <c r="J20"/>
      <c r="K20"/>
      <c r="L20" s="28"/>
      <c r="M20"/>
    </row>
    <row r="21" spans="1:13" x14ac:dyDescent="0.25">
      <c r="A21" s="19" t="s">
        <v>25</v>
      </c>
      <c r="B21" s="20" t="s">
        <v>91</v>
      </c>
      <c r="C21" s="21" t="s">
        <v>79</v>
      </c>
      <c r="D21" s="22">
        <v>6</v>
      </c>
      <c r="E21" s="23"/>
      <c r="F21" s="24">
        <f>ROUND(E21*D21,2)</f>
        <v>0</v>
      </c>
      <c r="G21" s="132" t="s">
        <v>92</v>
      </c>
      <c r="H21" s="133" t="s">
        <v>17</v>
      </c>
      <c r="J21"/>
      <c r="K21"/>
      <c r="L21" s="28"/>
      <c r="M21"/>
    </row>
    <row r="22" spans="1:13" x14ac:dyDescent="0.25">
      <c r="A22" s="19" t="s">
        <v>89</v>
      </c>
      <c r="B22" s="20" t="s">
        <v>93</v>
      </c>
      <c r="C22" s="21" t="s">
        <v>94</v>
      </c>
      <c r="D22" s="22">
        <v>170.4</v>
      </c>
      <c r="E22" s="23"/>
      <c r="F22" s="24">
        <f>ROUND(E22*D22,2)</f>
        <v>0</v>
      </c>
      <c r="G22" s="132" t="s">
        <v>97</v>
      </c>
      <c r="H22" s="133" t="s">
        <v>17</v>
      </c>
      <c r="J22"/>
      <c r="K22"/>
      <c r="L22" s="28"/>
      <c r="M22"/>
    </row>
    <row r="23" spans="1:13" ht="17.100000000000001" customHeight="1" x14ac:dyDescent="0.25">
      <c r="A23" s="11">
        <v>5</v>
      </c>
      <c r="B23" s="25" t="s">
        <v>98</v>
      </c>
      <c r="C23" s="13"/>
      <c r="D23" s="14"/>
      <c r="E23" s="26"/>
      <c r="F23" s="27">
        <f>SUM(F24:F24)</f>
        <v>0</v>
      </c>
      <c r="G23" s="17"/>
      <c r="H23" s="18"/>
      <c r="J23"/>
      <c r="K23"/>
      <c r="L23" s="28"/>
      <c r="M23"/>
    </row>
    <row r="24" spans="1:13" ht="17.100000000000001" customHeight="1" x14ac:dyDescent="0.25">
      <c r="A24" s="19" t="s">
        <v>26</v>
      </c>
      <c r="B24" s="20" t="s">
        <v>96</v>
      </c>
      <c r="C24" s="21" t="s">
        <v>15</v>
      </c>
      <c r="D24" s="22">
        <v>50</v>
      </c>
      <c r="E24" s="23"/>
      <c r="F24" s="24">
        <f>ROUND(E24*D24,2)</f>
        <v>0</v>
      </c>
      <c r="G24" s="132" t="s">
        <v>95</v>
      </c>
      <c r="H24" s="133" t="s">
        <v>17</v>
      </c>
      <c r="J24"/>
      <c r="K24"/>
      <c r="L24" s="28"/>
      <c r="M24"/>
    </row>
    <row r="25" spans="1:13" ht="17.100000000000001" customHeight="1" x14ac:dyDescent="0.25">
      <c r="A25" s="11"/>
      <c r="B25" s="129" t="s">
        <v>27</v>
      </c>
      <c r="C25" s="130"/>
      <c r="D25" s="131"/>
      <c r="E25" s="136" t="e">
        <f>F25/F25</f>
        <v>#DIV/0!</v>
      </c>
      <c r="F25" s="27">
        <f>SUM(F23+F19+F17+F13+F10)</f>
        <v>0</v>
      </c>
      <c r="G25" s="34"/>
      <c r="H25" s="35"/>
      <c r="J25" s="33" t="e">
        <f>SUM(#REF!)</f>
        <v>#REF!</v>
      </c>
      <c r="K25"/>
      <c r="L25" s="7"/>
    </row>
    <row r="26" spans="1:13" ht="36" customHeight="1" x14ac:dyDescent="0.25">
      <c r="A26" s="32"/>
      <c r="B26" s="139" t="s">
        <v>103</v>
      </c>
      <c r="C26" s="139"/>
      <c r="D26" s="139"/>
      <c r="E26" s="138"/>
      <c r="F26" s="36">
        <f>ROUND(F25*E26,2)</f>
        <v>0</v>
      </c>
      <c r="G26" s="37"/>
      <c r="H26" s="38"/>
      <c r="K26"/>
      <c r="L26" s="39">
        <f>SUM(L13:L25)</f>
        <v>0</v>
      </c>
    </row>
    <row r="27" spans="1:13" ht="17.100000000000001" customHeight="1" x14ac:dyDescent="0.25">
      <c r="A27" s="11"/>
      <c r="B27" s="25" t="s">
        <v>28</v>
      </c>
      <c r="C27" s="130"/>
      <c r="D27" s="131"/>
      <c r="E27" s="137"/>
      <c r="F27" s="27">
        <f>F26+F25</f>
        <v>0</v>
      </c>
      <c r="G27" s="40"/>
      <c r="H27" s="38"/>
      <c r="K27"/>
    </row>
    <row r="28" spans="1:13" ht="17.100000000000001" customHeight="1" x14ac:dyDescent="0.25">
      <c r="A28" s="140" t="s">
        <v>101</v>
      </c>
      <c r="B28" s="140"/>
      <c r="C28" s="140"/>
      <c r="D28" s="140"/>
      <c r="E28" s="140"/>
      <c r="F28" s="140"/>
      <c r="G28" s="140"/>
      <c r="H28" s="140"/>
    </row>
    <row r="29" spans="1:13" ht="17.100000000000001" customHeight="1" x14ac:dyDescent="0.25">
      <c r="A29" s="141" t="s">
        <v>29</v>
      </c>
      <c r="B29" s="141"/>
      <c r="C29" s="141"/>
      <c r="D29" s="141"/>
      <c r="E29" s="141"/>
      <c r="F29" s="141"/>
      <c r="G29" s="141"/>
      <c r="H29" s="141"/>
    </row>
    <row r="30" spans="1:13" ht="16.5" customHeight="1" x14ac:dyDescent="0.25">
      <c r="A30" s="142" t="s">
        <v>102</v>
      </c>
      <c r="B30" s="142"/>
      <c r="C30" s="142"/>
      <c r="D30" s="142"/>
      <c r="E30" s="142"/>
      <c r="F30" s="142"/>
      <c r="G30" s="142"/>
      <c r="H30" s="142"/>
    </row>
    <row r="31" spans="1:13" ht="12.75" customHeight="1" x14ac:dyDescent="0.25">
      <c r="A31" s="142"/>
      <c r="B31" s="142"/>
      <c r="C31" s="142"/>
      <c r="D31" s="142"/>
      <c r="E31" s="142"/>
      <c r="F31" s="142"/>
      <c r="G31" s="142"/>
      <c r="H31" s="142"/>
    </row>
    <row r="32" spans="1:13" x14ac:dyDescent="0.25">
      <c r="A32" s="41"/>
      <c r="B32" s="42"/>
      <c r="C32" s="43"/>
      <c r="D32" s="44"/>
      <c r="E32" s="44"/>
      <c r="F32" s="44"/>
      <c r="G32" s="45"/>
      <c r="H32" s="46"/>
    </row>
  </sheetData>
  <mergeCells count="19">
    <mergeCell ref="A2:H2"/>
    <mergeCell ref="A3:H3"/>
    <mergeCell ref="A4:H4"/>
    <mergeCell ref="A5:H5"/>
    <mergeCell ref="B1:H1"/>
    <mergeCell ref="A6:H6"/>
    <mergeCell ref="A7:H7"/>
    <mergeCell ref="A8:A9"/>
    <mergeCell ref="B8:B9"/>
    <mergeCell ref="C8:C9"/>
    <mergeCell ref="D8:D9"/>
    <mergeCell ref="E8:E9"/>
    <mergeCell ref="F8:F9"/>
    <mergeCell ref="G8:H8"/>
    <mergeCell ref="B26:D26"/>
    <mergeCell ref="A28:H28"/>
    <mergeCell ref="A29:H29"/>
    <mergeCell ref="A30:H30"/>
    <mergeCell ref="A31:H31"/>
  </mergeCells>
  <pageMargins left="0.47244094488188981" right="0.51181102362204722" top="0.43307086614173229" bottom="0.31496062992125984" header="0.11811023622047245" footer="0.15748031496062992"/>
  <pageSetup paperSize="9" scale="82" orientation="landscape" useFirstPageNumber="1" horizontalDpi="300" verticalDpi="300" r:id="rId1"/>
  <headerFooter>
    <oddFooter>&amp;CPágina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0"/>
  <sheetViews>
    <sheetView tabSelected="1" topLeftCell="A7" zoomScale="85" zoomScaleNormal="85" workbookViewId="0">
      <selection activeCell="G13" sqref="G13"/>
    </sheetView>
  </sheetViews>
  <sheetFormatPr defaultColWidth="9.42578125" defaultRowHeight="12.75" x14ac:dyDescent="0.2"/>
  <cols>
    <col min="1" max="1" width="6" customWidth="1"/>
    <col min="2" max="2" width="11.7109375" customWidth="1"/>
    <col min="3" max="3" width="38" customWidth="1"/>
    <col min="4" max="4" width="16.28515625" customWidth="1"/>
    <col min="5" max="5" width="14.5703125" customWidth="1"/>
    <col min="6" max="6" width="9.5703125" customWidth="1"/>
    <col min="7" max="7" width="15.42578125" customWidth="1"/>
    <col min="8" max="8" width="9.5703125" customWidth="1"/>
    <col min="9" max="9" width="16.7109375" customWidth="1"/>
    <col min="10" max="10" width="11.7109375" customWidth="1"/>
    <col min="11" max="11" width="18.5703125" customWidth="1"/>
    <col min="12" max="12" width="11.7109375" customWidth="1"/>
    <col min="13" max="13" width="15.85546875" customWidth="1"/>
    <col min="1023" max="1024" width="11.5703125" customWidth="1"/>
  </cols>
  <sheetData>
    <row r="1" spans="1:13" ht="123.75" customHeight="1" x14ac:dyDescent="0.5">
      <c r="B1" s="128"/>
      <c r="C1" s="153" t="s">
        <v>105</v>
      </c>
      <c r="D1" s="153"/>
      <c r="E1" s="153"/>
      <c r="F1" s="153"/>
      <c r="G1" s="153"/>
      <c r="H1" s="153"/>
      <c r="I1" s="153"/>
      <c r="J1" s="153"/>
      <c r="K1" s="153"/>
    </row>
    <row r="2" spans="1:13" ht="16.7" customHeight="1" x14ac:dyDescent="0.25">
      <c r="A2" s="177" t="str">
        <f>ORÇAMENTO!A3</f>
        <v>OBJETO:MELHORIA NO SISTEMA DE DRENAGEM DO C. H. DONA LINA LEUZZI</v>
      </c>
      <c r="B2" s="177"/>
      <c r="C2" s="177"/>
      <c r="D2" s="177"/>
      <c r="E2" s="177"/>
      <c r="F2" s="177"/>
      <c r="G2" s="177"/>
      <c r="H2" s="47"/>
      <c r="I2" s="48"/>
      <c r="J2" s="49"/>
      <c r="K2" s="50"/>
    </row>
    <row r="3" spans="1:13" ht="16.7" customHeight="1" x14ac:dyDescent="0.2">
      <c r="A3" s="178" t="str">
        <f>ORÇAMENTO!A4</f>
        <v>LOCAL: AVENIDA LIBERDADE S/N – PARAGUAÇU PAULISTA/SP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</row>
    <row r="4" spans="1:13" ht="16.7" customHeight="1" x14ac:dyDescent="0.25">
      <c r="A4" s="172" t="str">
        <f>ORÇAMENTO!A5</f>
        <v>REFERÊNCIA: CDHU -184 (COM DESONERAÇÃO); SINAPI 12-2021 (COM DESONERAÇÃO)</v>
      </c>
      <c r="B4" s="172"/>
      <c r="C4" s="172"/>
      <c r="D4" s="172"/>
      <c r="E4" s="172"/>
      <c r="F4" s="172"/>
      <c r="G4" s="172"/>
      <c r="H4" s="51"/>
      <c r="I4" s="52"/>
      <c r="J4" s="52"/>
      <c r="K4" s="53"/>
    </row>
    <row r="5" spans="1:13" ht="17.100000000000001" customHeight="1" x14ac:dyDescent="0.25">
      <c r="A5" s="179" t="str">
        <f>ORÇAMENTO!A6</f>
        <v>ÓRGÃO: SECRETARIA DE ESTADO DE DESENVOLVIMENTO REGIONAL</v>
      </c>
      <c r="B5" s="179"/>
      <c r="C5" s="179"/>
      <c r="D5" s="179"/>
      <c r="E5" s="179"/>
      <c r="F5" s="179"/>
      <c r="G5" s="179"/>
      <c r="H5" s="51"/>
      <c r="I5" s="52"/>
      <c r="J5" s="52"/>
      <c r="K5" s="53"/>
    </row>
    <row r="6" spans="1:13" ht="16.7" customHeight="1" x14ac:dyDescent="0.2">
      <c r="A6" s="172" t="str">
        <f>ORÇAMENTO!A7</f>
        <v>DATA: XX/XX/XXXX</v>
      </c>
      <c r="B6" s="172"/>
      <c r="C6" s="172"/>
      <c r="D6" s="172"/>
      <c r="E6" s="172"/>
      <c r="F6" s="54"/>
      <c r="G6" s="7"/>
      <c r="H6" s="55"/>
      <c r="I6" s="173" t="s">
        <v>30</v>
      </c>
      <c r="J6" s="173"/>
      <c r="K6" s="173"/>
    </row>
    <row r="7" spans="1:13" ht="28.35" customHeight="1" x14ac:dyDescent="0.2">
      <c r="A7" s="174" t="s">
        <v>31</v>
      </c>
      <c r="B7" s="174"/>
      <c r="C7" s="174"/>
      <c r="D7" s="174"/>
      <c r="E7" s="174"/>
      <c r="F7" s="174"/>
      <c r="G7" s="174"/>
      <c r="H7" s="174"/>
      <c r="I7" s="174"/>
      <c r="J7" s="174"/>
      <c r="K7" s="174"/>
    </row>
    <row r="8" spans="1:13" ht="16.7" customHeight="1" x14ac:dyDescent="0.25">
      <c r="A8" s="175" t="s">
        <v>3</v>
      </c>
      <c r="B8" s="175" t="s">
        <v>32</v>
      </c>
      <c r="C8" s="175"/>
      <c r="D8" s="176" t="s">
        <v>33</v>
      </c>
      <c r="E8" s="176"/>
      <c r="F8" s="176" t="s">
        <v>34</v>
      </c>
      <c r="G8" s="176"/>
      <c r="H8" s="176" t="s">
        <v>35</v>
      </c>
      <c r="I8" s="176"/>
      <c r="J8" s="176" t="s">
        <v>8</v>
      </c>
      <c r="K8" s="176"/>
    </row>
    <row r="9" spans="1:13" ht="16.7" customHeight="1" x14ac:dyDescent="0.2">
      <c r="A9" s="175"/>
      <c r="B9" s="175"/>
      <c r="C9" s="175"/>
      <c r="D9" s="56" t="s">
        <v>36</v>
      </c>
      <c r="E9" s="56" t="s">
        <v>37</v>
      </c>
      <c r="F9" s="56" t="s">
        <v>38</v>
      </c>
      <c r="G9" s="56" t="s">
        <v>39</v>
      </c>
      <c r="H9" s="56" t="s">
        <v>38</v>
      </c>
      <c r="I9" s="56" t="s">
        <v>39</v>
      </c>
      <c r="J9" s="56" t="s">
        <v>38</v>
      </c>
      <c r="K9" s="56" t="s">
        <v>39</v>
      </c>
    </row>
    <row r="10" spans="1:13" ht="16.7" customHeight="1" x14ac:dyDescent="0.2">
      <c r="A10" s="57">
        <v>1</v>
      </c>
      <c r="B10" s="170" t="str">
        <f>ORÇAMENTO!B10</f>
        <v>SERVIÇOS PRELIMINARES</v>
      </c>
      <c r="C10" s="170"/>
      <c r="D10" s="58">
        <f>ORÇAMENTO!F10*1.2141572</f>
        <v>0</v>
      </c>
      <c r="E10" s="59" t="e">
        <f>D10/D16</f>
        <v>#DIV/0!</v>
      </c>
      <c r="F10" s="60">
        <v>1</v>
      </c>
      <c r="G10" s="61">
        <f>F10*D10</f>
        <v>0</v>
      </c>
      <c r="H10" s="60"/>
      <c r="I10" s="62"/>
      <c r="J10" s="60">
        <f t="shared" ref="J10:K14" si="0">F10+H10</f>
        <v>1</v>
      </c>
      <c r="K10" s="61">
        <f t="shared" si="0"/>
        <v>0</v>
      </c>
      <c r="M10" s="63"/>
    </row>
    <row r="11" spans="1:13" ht="17.100000000000001" customHeight="1" x14ac:dyDescent="0.2">
      <c r="A11" s="57">
        <v>2</v>
      </c>
      <c r="B11" s="171" t="str">
        <f>ORÇAMENTO!B13</f>
        <v>DEMOLIÇÕES E RETIRADAS</v>
      </c>
      <c r="C11" s="171"/>
      <c r="D11" s="64">
        <f>ORÇAMENTO!F13*1.2141572</f>
        <v>0</v>
      </c>
      <c r="E11" s="65" t="e">
        <f>D11/D16</f>
        <v>#DIV/0!</v>
      </c>
      <c r="F11" s="60">
        <v>1</v>
      </c>
      <c r="G11" s="61">
        <f>F11*D11</f>
        <v>0</v>
      </c>
      <c r="H11" s="60"/>
      <c r="I11" s="62"/>
      <c r="J11" s="60">
        <f t="shared" si="0"/>
        <v>1</v>
      </c>
      <c r="K11" s="61">
        <f t="shared" si="0"/>
        <v>0</v>
      </c>
      <c r="M11" s="63"/>
    </row>
    <row r="12" spans="1:13" ht="17.100000000000001" customHeight="1" x14ac:dyDescent="0.2">
      <c r="A12" s="57">
        <v>3</v>
      </c>
      <c r="B12" s="171" t="str">
        <f>ORÇAMENTO!B17</f>
        <v>BOCA DE LEÃO</v>
      </c>
      <c r="C12" s="171"/>
      <c r="D12" s="58">
        <f>ORÇAMENTO!F17*1.2141572</f>
        <v>0</v>
      </c>
      <c r="E12" s="65" t="e">
        <f>D12/D16</f>
        <v>#DIV/0!</v>
      </c>
      <c r="F12" s="60">
        <v>0.5</v>
      </c>
      <c r="G12" s="61">
        <f>F12*D12</f>
        <v>0</v>
      </c>
      <c r="H12" s="60">
        <v>0.5</v>
      </c>
      <c r="I12" s="62">
        <f>H12*D12</f>
        <v>0</v>
      </c>
      <c r="J12" s="60">
        <f t="shared" si="0"/>
        <v>1</v>
      </c>
      <c r="K12" s="61">
        <f t="shared" si="0"/>
        <v>0</v>
      </c>
      <c r="M12" s="63"/>
    </row>
    <row r="13" spans="1:13" ht="17.100000000000001" customHeight="1" x14ac:dyDescent="0.2">
      <c r="A13" s="57">
        <v>4</v>
      </c>
      <c r="B13" s="171" t="str">
        <f>ORÇAMENTO!B19</f>
        <v>SARJETÃO</v>
      </c>
      <c r="C13" s="171"/>
      <c r="D13" s="58">
        <f>ORÇAMENTO!F19*1.2141572</f>
        <v>0</v>
      </c>
      <c r="E13" s="65" t="e">
        <f>D13/D16</f>
        <v>#DIV/0!</v>
      </c>
      <c r="F13" s="60"/>
      <c r="G13" s="61"/>
      <c r="H13" s="60">
        <v>1</v>
      </c>
      <c r="I13" s="62">
        <f>H13*D13</f>
        <v>0</v>
      </c>
      <c r="J13" s="60">
        <f t="shared" si="0"/>
        <v>1</v>
      </c>
      <c r="K13" s="61">
        <f t="shared" si="0"/>
        <v>0</v>
      </c>
      <c r="M13" s="63"/>
    </row>
    <row r="14" spans="1:13" ht="17.100000000000001" customHeight="1" x14ac:dyDescent="0.2">
      <c r="A14" s="57">
        <v>5</v>
      </c>
      <c r="B14" s="171" t="str">
        <f>ORÇAMENTO!B23</f>
        <v>LIMPEZA</v>
      </c>
      <c r="C14" s="171"/>
      <c r="D14" s="58">
        <f>ORÇAMENTO!F23*1.2141572</f>
        <v>0</v>
      </c>
      <c r="E14" s="65" t="e">
        <f>D14/D16</f>
        <v>#DIV/0!</v>
      </c>
      <c r="F14" s="60"/>
      <c r="G14" s="61"/>
      <c r="H14" s="60">
        <v>1</v>
      </c>
      <c r="I14" s="62">
        <f>H14*D14</f>
        <v>0</v>
      </c>
      <c r="J14" s="60">
        <f t="shared" si="0"/>
        <v>1</v>
      </c>
      <c r="K14" s="61">
        <f t="shared" si="0"/>
        <v>0</v>
      </c>
      <c r="M14" s="63"/>
    </row>
    <row r="15" spans="1:13" ht="16.7" customHeight="1" x14ac:dyDescent="0.2">
      <c r="A15" s="56"/>
      <c r="B15" s="165"/>
      <c r="C15" s="165"/>
      <c r="D15" s="58"/>
      <c r="E15" s="59"/>
      <c r="F15" s="66"/>
      <c r="G15" s="61"/>
      <c r="H15" s="67"/>
      <c r="I15" s="68"/>
      <c r="J15" s="69"/>
      <c r="K15" s="68"/>
    </row>
    <row r="16" spans="1:13" ht="16.7" customHeight="1" x14ac:dyDescent="0.25">
      <c r="A16" s="70"/>
      <c r="B16" s="71" t="s">
        <v>28</v>
      </c>
      <c r="C16" s="72"/>
      <c r="D16" s="73">
        <f>SUM(D10:D15)</f>
        <v>0</v>
      </c>
      <c r="E16" s="74" t="e">
        <f>SUM(E10:E15)</f>
        <v>#DIV/0!</v>
      </c>
      <c r="F16" s="74" t="e">
        <f>G16/D16</f>
        <v>#DIV/0!</v>
      </c>
      <c r="G16" s="73">
        <f>SUM(G10:G15)</f>
        <v>0</v>
      </c>
      <c r="H16" s="74" t="e">
        <f>I16/D16</f>
        <v>#DIV/0!</v>
      </c>
      <c r="I16" s="73">
        <f>SUM(I10:I15)</f>
        <v>0</v>
      </c>
      <c r="J16" s="74" t="e">
        <f>K16/D16</f>
        <v>#DIV/0!</v>
      </c>
      <c r="K16" s="73">
        <f>SUM(K10:K15)</f>
        <v>0</v>
      </c>
    </row>
    <row r="17" spans="1:11" ht="16.7" customHeight="1" x14ac:dyDescent="0.25">
      <c r="A17" s="70"/>
      <c r="B17" s="71"/>
      <c r="C17" s="72"/>
      <c r="D17" s="73"/>
      <c r="E17" s="74"/>
      <c r="F17" s="74"/>
      <c r="G17" s="73"/>
      <c r="H17" s="74"/>
      <c r="I17" s="73"/>
      <c r="J17" s="74"/>
      <c r="K17" s="73"/>
    </row>
    <row r="18" spans="1:11" ht="16.7" customHeight="1" x14ac:dyDescent="0.25">
      <c r="A18" s="168" t="s">
        <v>40</v>
      </c>
      <c r="B18" s="168"/>
      <c r="C18" s="168"/>
      <c r="D18" s="75"/>
      <c r="E18" s="75"/>
      <c r="F18" s="75"/>
      <c r="G18" s="75"/>
      <c r="H18" s="75"/>
      <c r="I18" s="75"/>
      <c r="J18" s="75"/>
      <c r="K18" s="76"/>
    </row>
    <row r="19" spans="1:11" ht="16.7" customHeight="1" x14ac:dyDescent="0.25">
      <c r="A19" s="169" t="s">
        <v>41</v>
      </c>
      <c r="B19" s="169"/>
      <c r="C19" s="169"/>
      <c r="D19" s="169"/>
      <c r="E19" s="169"/>
      <c r="F19" s="167" t="s">
        <v>34</v>
      </c>
      <c r="G19" s="167"/>
      <c r="H19" s="167" t="s">
        <v>35</v>
      </c>
      <c r="I19" s="167"/>
      <c r="J19" s="167" t="s">
        <v>8</v>
      </c>
      <c r="K19" s="167"/>
    </row>
    <row r="20" spans="1:11" ht="16.7" customHeight="1" x14ac:dyDescent="0.2">
      <c r="A20" s="159" t="s">
        <v>42</v>
      </c>
      <c r="B20" s="159"/>
      <c r="C20" s="159"/>
      <c r="D20" s="160">
        <v>150000</v>
      </c>
      <c r="E20" s="160"/>
      <c r="F20" s="166">
        <f>G16-F21</f>
        <v>75000</v>
      </c>
      <c r="G20" s="166"/>
      <c r="H20" s="166">
        <f>I16-H21</f>
        <v>75000</v>
      </c>
      <c r="I20" s="166"/>
      <c r="J20" s="166">
        <f>H20+F20</f>
        <v>150000</v>
      </c>
      <c r="K20" s="166"/>
    </row>
    <row r="21" spans="1:11" ht="16.7" customHeight="1" x14ac:dyDescent="0.2">
      <c r="A21" s="163" t="s">
        <v>43</v>
      </c>
      <c r="B21" s="163"/>
      <c r="C21" s="163"/>
      <c r="D21" s="160">
        <f>D16-D20</f>
        <v>-150000</v>
      </c>
      <c r="E21" s="160"/>
      <c r="F21" s="166">
        <f>D21*0.5</f>
        <v>-75000</v>
      </c>
      <c r="G21" s="166"/>
      <c r="H21" s="166">
        <f>D21-F21</f>
        <v>-75000</v>
      </c>
      <c r="I21" s="166"/>
      <c r="J21" s="166">
        <f>H21+F21</f>
        <v>-150000</v>
      </c>
      <c r="K21" s="166"/>
    </row>
    <row r="22" spans="1:11" ht="16.7" customHeight="1" x14ac:dyDescent="0.2">
      <c r="A22" s="163" t="s">
        <v>44</v>
      </c>
      <c r="B22" s="163"/>
      <c r="C22" s="163"/>
      <c r="D22" s="164"/>
      <c r="E22" s="164"/>
      <c r="F22" s="165"/>
      <c r="G22" s="165"/>
      <c r="H22" s="165"/>
      <c r="I22" s="165"/>
      <c r="J22" s="165"/>
      <c r="K22" s="165"/>
    </row>
    <row r="23" spans="1:11" ht="16.7" customHeight="1" x14ac:dyDescent="0.25">
      <c r="A23" s="159" t="s">
        <v>45</v>
      </c>
      <c r="B23" s="159"/>
      <c r="C23" s="159"/>
      <c r="D23" s="160">
        <f>SUM(D20:D22)</f>
        <v>0</v>
      </c>
      <c r="E23" s="160"/>
      <c r="F23" s="161">
        <f>SUM(F20:F22)</f>
        <v>0</v>
      </c>
      <c r="G23" s="161"/>
      <c r="H23" s="161">
        <f>SUM(H20:H22)</f>
        <v>0</v>
      </c>
      <c r="I23" s="161"/>
      <c r="J23" s="162">
        <f>H23+F23</f>
        <v>0</v>
      </c>
      <c r="K23" s="162"/>
    </row>
    <row r="24" spans="1:11" ht="16.7" customHeight="1" x14ac:dyDescent="0.25">
      <c r="A24" s="85" t="s">
        <v>104</v>
      </c>
      <c r="B24" s="80"/>
      <c r="C24" s="84"/>
      <c r="D24" s="86"/>
      <c r="E24" s="77"/>
      <c r="F24" s="77"/>
      <c r="G24" s="77"/>
      <c r="H24" s="77"/>
      <c r="I24" s="77"/>
      <c r="J24" s="77"/>
      <c r="K24" s="78"/>
    </row>
    <row r="25" spans="1:11" ht="16.7" customHeight="1" x14ac:dyDescent="0.25">
      <c r="A25" s="49" t="s">
        <v>48</v>
      </c>
      <c r="B25" s="77"/>
      <c r="C25" s="77"/>
      <c r="D25" s="78"/>
      <c r="E25" s="80"/>
      <c r="F25" s="80"/>
      <c r="G25" s="80"/>
      <c r="H25" s="80"/>
      <c r="I25" s="80"/>
      <c r="K25" s="81"/>
    </row>
    <row r="26" spans="1:11" ht="33" customHeight="1" x14ac:dyDescent="0.25">
      <c r="A26" s="79"/>
      <c r="B26" s="80"/>
      <c r="C26" s="80"/>
      <c r="D26" s="80"/>
      <c r="E26" s="80"/>
      <c r="F26" s="80"/>
      <c r="G26" s="80"/>
      <c r="H26" s="80"/>
      <c r="I26" s="80"/>
      <c r="K26" s="81"/>
    </row>
    <row r="27" spans="1:11" ht="16.7" customHeight="1" x14ac:dyDescent="0.25">
      <c r="A27" s="156" t="s">
        <v>46</v>
      </c>
      <c r="B27" s="156"/>
      <c r="C27" s="156"/>
      <c r="D27" s="156"/>
      <c r="E27" s="156"/>
      <c r="F27" s="80"/>
      <c r="G27" s="80"/>
      <c r="H27" s="54"/>
      <c r="I27" s="54"/>
      <c r="J27" s="54"/>
      <c r="K27" s="82"/>
    </row>
    <row r="28" spans="1:11" ht="16.7" customHeight="1" x14ac:dyDescent="0.2">
      <c r="A28" s="154" t="s">
        <v>102</v>
      </c>
      <c r="B28" s="155"/>
      <c r="C28" s="155"/>
      <c r="D28" s="155"/>
      <c r="E28" s="155"/>
      <c r="F28" s="155"/>
      <c r="G28" s="155"/>
      <c r="H28" s="155"/>
      <c r="I28" s="155"/>
      <c r="J28" s="155"/>
      <c r="K28" s="155"/>
    </row>
    <row r="29" spans="1:11" ht="16.7" customHeight="1" x14ac:dyDescent="0.25">
      <c r="A29" s="157"/>
      <c r="B29" s="157"/>
      <c r="C29" s="157"/>
      <c r="D29" s="83"/>
      <c r="E29" s="83"/>
      <c r="F29" s="84"/>
      <c r="G29" s="87"/>
    </row>
    <row r="30" spans="1:11" ht="27.75" customHeight="1" x14ac:dyDescent="0.25">
      <c r="A30" s="158"/>
      <c r="B30" s="158"/>
      <c r="C30" s="158"/>
      <c r="D30" s="88"/>
      <c r="E30" s="88"/>
      <c r="F30" s="88"/>
      <c r="G30" s="88"/>
      <c r="H30" s="89"/>
      <c r="I30" s="90"/>
      <c r="J30" s="90"/>
      <c r="K30" s="91"/>
    </row>
  </sheetData>
  <mergeCells count="49">
    <mergeCell ref="A2:G2"/>
    <mergeCell ref="A3:K3"/>
    <mergeCell ref="A4:G4"/>
    <mergeCell ref="A5:G5"/>
    <mergeCell ref="A6:E6"/>
    <mergeCell ref="I6:K6"/>
    <mergeCell ref="A7:K7"/>
    <mergeCell ref="A8:A9"/>
    <mergeCell ref="B8:C9"/>
    <mergeCell ref="D8:E8"/>
    <mergeCell ref="F8:G8"/>
    <mergeCell ref="H8:I8"/>
    <mergeCell ref="J8:K8"/>
    <mergeCell ref="B10:C10"/>
    <mergeCell ref="B11:C11"/>
    <mergeCell ref="B12:C12"/>
    <mergeCell ref="B13:C13"/>
    <mergeCell ref="B14:C14"/>
    <mergeCell ref="B15:C15"/>
    <mergeCell ref="A18:C18"/>
    <mergeCell ref="A19:E19"/>
    <mergeCell ref="F19:G19"/>
    <mergeCell ref="H19:I19"/>
    <mergeCell ref="A20:C20"/>
    <mergeCell ref="D20:E20"/>
    <mergeCell ref="F20:G20"/>
    <mergeCell ref="H20:I20"/>
    <mergeCell ref="J20:K20"/>
    <mergeCell ref="D21:E21"/>
    <mergeCell ref="F21:G21"/>
    <mergeCell ref="H21:I21"/>
    <mergeCell ref="J21:K21"/>
    <mergeCell ref="J19:K19"/>
    <mergeCell ref="C1:K1"/>
    <mergeCell ref="A28:K28"/>
    <mergeCell ref="A27:E27"/>
    <mergeCell ref="A29:C29"/>
    <mergeCell ref="A30:C30"/>
    <mergeCell ref="A23:C23"/>
    <mergeCell ref="D23:E23"/>
    <mergeCell ref="F23:G23"/>
    <mergeCell ref="H23:I23"/>
    <mergeCell ref="J23:K23"/>
    <mergeCell ref="A22:C22"/>
    <mergeCell ref="D22:E22"/>
    <mergeCell ref="F22:G22"/>
    <mergeCell ref="H22:I22"/>
    <mergeCell ref="J22:K22"/>
    <mergeCell ref="A21:C21"/>
  </mergeCells>
  <pageMargins left="0.47244094488188981" right="0.51181102362204722" top="0.43307086614173229" bottom="0.47244094488188981" header="0.51181102362204722" footer="0.23622047244094491"/>
  <pageSetup paperSize="9" scale="82" orientation="landscape" horizontalDpi="300" verticalDpi="300" r:id="rId1"/>
  <headerFoot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3"/>
  <sheetViews>
    <sheetView topLeftCell="A10" zoomScale="75" zoomScaleNormal="75" workbookViewId="0">
      <selection activeCell="H42" sqref="H42"/>
    </sheetView>
  </sheetViews>
  <sheetFormatPr defaultColWidth="9.42578125" defaultRowHeight="12.75" x14ac:dyDescent="0.2"/>
  <cols>
    <col min="1" max="1" width="7.5703125" customWidth="1"/>
    <col min="2" max="2" width="54.7109375" customWidth="1"/>
    <col min="3" max="3" width="33.140625" customWidth="1"/>
    <col min="4" max="4" width="10.28515625" customWidth="1"/>
    <col min="5" max="5" width="21.42578125" customWidth="1"/>
    <col min="6" max="6" width="9.28515625" customWidth="1"/>
    <col min="8" max="8" width="30.28515625" customWidth="1"/>
    <col min="9" max="9" width="4.5703125" customWidth="1"/>
  </cols>
  <sheetData>
    <row r="1" spans="1:10" ht="121.7" customHeight="1" x14ac:dyDescent="0.2">
      <c r="A1" s="92"/>
      <c r="B1" s="206" t="str">
        <f>ORÇAMENTO!B1</f>
        <v>LOGO DA EMPRESA</v>
      </c>
      <c r="C1" s="206"/>
      <c r="D1" s="206"/>
      <c r="E1" s="206"/>
      <c r="F1" s="206"/>
      <c r="G1" s="206"/>
      <c r="H1" s="206"/>
      <c r="I1" s="206"/>
      <c r="J1" s="93"/>
    </row>
    <row r="2" spans="1:10" ht="19.5" customHeight="1" x14ac:dyDescent="0.2">
      <c r="A2" s="94"/>
      <c r="B2" s="207" t="s">
        <v>49</v>
      </c>
      <c r="C2" s="207"/>
      <c r="D2" s="207"/>
      <c r="E2" s="207"/>
      <c r="F2" s="207"/>
      <c r="G2" s="207"/>
      <c r="H2" s="207"/>
      <c r="I2" s="207"/>
      <c r="J2" s="93"/>
    </row>
    <row r="3" spans="1:10" ht="6" customHeight="1" x14ac:dyDescent="0.2">
      <c r="A3" s="95"/>
      <c r="B3" s="96"/>
      <c r="C3" s="96"/>
      <c r="D3" s="97"/>
      <c r="E3" s="97"/>
      <c r="F3" s="97"/>
      <c r="G3" s="97"/>
      <c r="H3" s="97"/>
      <c r="I3" s="98"/>
      <c r="J3" s="98"/>
    </row>
    <row r="4" spans="1:10" ht="6" customHeight="1" x14ac:dyDescent="0.2">
      <c r="A4" s="95"/>
      <c r="B4" s="96"/>
      <c r="C4" s="96"/>
      <c r="D4" s="97"/>
      <c r="E4" s="97"/>
      <c r="F4" s="97"/>
      <c r="G4" s="97"/>
      <c r="H4" s="97"/>
      <c r="I4" s="98"/>
      <c r="J4" s="98"/>
    </row>
    <row r="5" spans="1:10" ht="15" customHeight="1" x14ac:dyDescent="0.25">
      <c r="A5" s="95"/>
      <c r="B5" s="99" t="s">
        <v>50</v>
      </c>
      <c r="C5" s="96"/>
      <c r="D5" s="208" t="s">
        <v>51</v>
      </c>
      <c r="E5" s="208"/>
      <c r="F5" s="100"/>
      <c r="G5" s="209" t="s">
        <v>52</v>
      </c>
      <c r="H5" s="209"/>
      <c r="I5" s="101"/>
      <c r="J5" s="98"/>
    </row>
    <row r="6" spans="1:10" ht="45" customHeight="1" x14ac:dyDescent="0.2">
      <c r="A6" s="95"/>
      <c r="B6" s="102" t="s">
        <v>53</v>
      </c>
      <c r="C6" s="103"/>
      <c r="D6" s="210" t="s">
        <v>54</v>
      </c>
      <c r="E6" s="210"/>
      <c r="F6" s="104"/>
      <c r="G6" s="210" t="s">
        <v>55</v>
      </c>
      <c r="H6" s="210"/>
      <c r="I6" s="101"/>
      <c r="J6" s="98"/>
    </row>
    <row r="7" spans="1:10" ht="12" customHeight="1" x14ac:dyDescent="0.2">
      <c r="A7" s="95"/>
      <c r="B7" s="201"/>
      <c r="C7" s="201"/>
      <c r="D7" s="202"/>
      <c r="E7" s="202"/>
      <c r="F7" s="105"/>
      <c r="G7" s="203"/>
      <c r="H7" s="203"/>
      <c r="I7" s="101"/>
      <c r="J7" s="98"/>
    </row>
    <row r="8" spans="1:10" x14ac:dyDescent="0.2">
      <c r="A8" s="95"/>
      <c r="B8" s="106"/>
      <c r="C8" s="107"/>
      <c r="D8" s="97"/>
      <c r="E8" s="97"/>
      <c r="F8" s="97"/>
      <c r="G8" s="97"/>
      <c r="H8" s="97"/>
      <c r="I8" s="98"/>
      <c r="J8" s="98"/>
    </row>
    <row r="9" spans="1:10" ht="20.25" customHeight="1" x14ac:dyDescent="0.2">
      <c r="A9" s="95"/>
      <c r="B9" s="204" t="s">
        <v>56</v>
      </c>
      <c r="C9" s="108"/>
      <c r="D9" s="97"/>
      <c r="E9" s="205" t="s">
        <v>57</v>
      </c>
      <c r="F9" s="205"/>
      <c r="G9" s="205"/>
      <c r="H9" s="205"/>
      <c r="I9" s="101"/>
      <c r="J9" s="109"/>
    </row>
    <row r="10" spans="1:10" ht="21" customHeight="1" x14ac:dyDescent="0.2">
      <c r="A10" s="95"/>
      <c r="B10" s="204"/>
      <c r="C10" s="110"/>
      <c r="D10" s="111"/>
      <c r="E10" s="193" t="s">
        <v>58</v>
      </c>
      <c r="F10" s="193"/>
      <c r="G10" s="193"/>
      <c r="H10" s="193"/>
      <c r="I10" s="101"/>
      <c r="J10" s="112"/>
    </row>
    <row r="11" spans="1:10" ht="30" customHeight="1" x14ac:dyDescent="0.2">
      <c r="A11" s="95"/>
      <c r="B11" s="113" t="str">
        <f>ORÇAMENTO!A4</f>
        <v>LOCAL: AVENIDA LIBERDADE S/N – PARAGUAÇU PAULISTA/SP</v>
      </c>
      <c r="C11" s="114"/>
      <c r="D11" s="114"/>
      <c r="E11" s="193" t="s">
        <v>59</v>
      </c>
      <c r="F11" s="193"/>
      <c r="G11" s="193"/>
      <c r="H11" s="193"/>
      <c r="I11" s="101"/>
      <c r="J11" s="112"/>
    </row>
    <row r="12" spans="1:10" ht="9" customHeight="1" x14ac:dyDescent="0.2">
      <c r="A12" s="95"/>
      <c r="B12" s="106"/>
      <c r="C12" s="106"/>
      <c r="D12" s="97"/>
      <c r="E12" s="97"/>
      <c r="F12" s="97"/>
      <c r="G12" s="97"/>
      <c r="H12" s="97"/>
      <c r="I12" s="98"/>
      <c r="J12" s="98"/>
    </row>
    <row r="13" spans="1:10" ht="7.5" customHeight="1" x14ac:dyDescent="0.2">
      <c r="A13" s="194" t="s">
        <v>3</v>
      </c>
      <c r="B13" s="195" t="s">
        <v>60</v>
      </c>
      <c r="C13" s="195"/>
      <c r="D13" s="194" t="s">
        <v>61</v>
      </c>
      <c r="E13" s="196" t="s">
        <v>62</v>
      </c>
      <c r="F13" s="196"/>
      <c r="G13" s="197" t="s">
        <v>8</v>
      </c>
      <c r="H13" s="197"/>
      <c r="I13" s="115"/>
      <c r="J13" s="101"/>
    </row>
    <row r="14" spans="1:10" ht="7.5" customHeight="1" x14ac:dyDescent="0.2">
      <c r="A14" s="194"/>
      <c r="B14" s="195"/>
      <c r="C14" s="195"/>
      <c r="D14" s="194"/>
      <c r="E14" s="196"/>
      <c r="F14" s="196"/>
      <c r="G14" s="197"/>
      <c r="H14" s="197"/>
      <c r="I14" s="115"/>
      <c r="J14" s="101"/>
    </row>
    <row r="15" spans="1:10" ht="5.25" customHeight="1" x14ac:dyDescent="0.2">
      <c r="A15" s="194"/>
      <c r="B15" s="195"/>
      <c r="C15" s="195"/>
      <c r="D15" s="194"/>
      <c r="E15" s="196"/>
      <c r="F15" s="196"/>
      <c r="G15" s="197"/>
      <c r="H15" s="197"/>
      <c r="I15" s="115"/>
      <c r="J15" s="101"/>
    </row>
    <row r="16" spans="1:10" ht="7.5" customHeight="1" x14ac:dyDescent="0.2">
      <c r="A16" s="194"/>
      <c r="B16" s="195"/>
      <c r="C16" s="195"/>
      <c r="D16" s="194"/>
      <c r="E16" s="196"/>
      <c r="F16" s="196"/>
      <c r="G16" s="197"/>
      <c r="H16" s="197"/>
      <c r="I16" s="115"/>
      <c r="J16" s="101"/>
    </row>
    <row r="17" spans="1:10" ht="7.5" customHeight="1" x14ac:dyDescent="0.2">
      <c r="A17" s="194"/>
      <c r="B17" s="195"/>
      <c r="C17" s="195"/>
      <c r="D17" s="194"/>
      <c r="E17" s="198" t="s">
        <v>63</v>
      </c>
      <c r="F17" s="198"/>
      <c r="G17" s="199"/>
      <c r="H17" s="199"/>
      <c r="I17" s="115"/>
      <c r="J17" s="101"/>
    </row>
    <row r="18" spans="1:10" ht="7.5" customHeight="1" x14ac:dyDescent="0.2">
      <c r="A18" s="194"/>
      <c r="B18" s="195"/>
      <c r="C18" s="195"/>
      <c r="D18" s="194"/>
      <c r="E18" s="198"/>
      <c r="F18" s="198"/>
      <c r="G18" s="199"/>
      <c r="H18" s="199"/>
      <c r="I18" s="115"/>
      <c r="J18" s="101"/>
    </row>
    <row r="19" spans="1:10" ht="7.5" customHeight="1" x14ac:dyDescent="0.2">
      <c r="A19" s="194"/>
      <c r="B19" s="195"/>
      <c r="C19" s="195"/>
      <c r="D19" s="194"/>
      <c r="E19" s="198"/>
      <c r="F19" s="198"/>
      <c r="G19" s="199"/>
      <c r="H19" s="199"/>
      <c r="I19" s="115"/>
      <c r="J19" s="101"/>
    </row>
    <row r="20" spans="1:10" ht="21" customHeight="1" x14ac:dyDescent="0.2">
      <c r="A20" s="194"/>
      <c r="B20" s="195"/>
      <c r="C20" s="195"/>
      <c r="D20" s="194"/>
      <c r="E20" s="200" t="s">
        <v>64</v>
      </c>
      <c r="F20" s="198" t="s">
        <v>65</v>
      </c>
      <c r="G20" s="199"/>
      <c r="H20" s="199"/>
      <c r="I20" s="115"/>
      <c r="J20" s="101"/>
    </row>
    <row r="21" spans="1:10" ht="12" customHeight="1" x14ac:dyDescent="0.2">
      <c r="A21" s="194"/>
      <c r="B21" s="195"/>
      <c r="C21" s="195"/>
      <c r="D21" s="194"/>
      <c r="E21" s="200"/>
      <c r="F21" s="198"/>
      <c r="G21" s="199"/>
      <c r="H21" s="199"/>
      <c r="I21" s="115"/>
      <c r="J21" s="101"/>
    </row>
    <row r="22" spans="1:10" x14ac:dyDescent="0.2">
      <c r="A22" s="188">
        <v>1</v>
      </c>
      <c r="B22" s="182" t="str">
        <f>CRONOGRAMA!B10</f>
        <v>SERVIÇOS PRELIMINARES</v>
      </c>
      <c r="C22" s="182"/>
      <c r="D22" s="116" t="s">
        <v>66</v>
      </c>
      <c r="E22" s="189">
        <f>[1]ORÇAMENTO!D15</f>
        <v>6</v>
      </c>
      <c r="F22" s="189"/>
      <c r="G22" s="192">
        <f t="shared" ref="G22:G33" si="0">E22</f>
        <v>6</v>
      </c>
      <c r="H22" s="192"/>
      <c r="I22" s="117"/>
      <c r="J22" s="101"/>
    </row>
    <row r="23" spans="1:10" x14ac:dyDescent="0.2">
      <c r="A23" s="188"/>
      <c r="B23" s="182"/>
      <c r="C23" s="182"/>
      <c r="D23" s="116" t="s">
        <v>67</v>
      </c>
      <c r="E23" s="191">
        <f>CRONOGRAMA!D10</f>
        <v>0</v>
      </c>
      <c r="F23" s="191"/>
      <c r="G23" s="190">
        <f t="shared" si="0"/>
        <v>0</v>
      </c>
      <c r="H23" s="190"/>
      <c r="I23" s="117"/>
      <c r="J23" s="101"/>
    </row>
    <row r="24" spans="1:10" x14ac:dyDescent="0.2">
      <c r="A24" s="188">
        <v>2</v>
      </c>
      <c r="B24" s="182" t="str">
        <f>CRONOGRAMA!B11</f>
        <v>DEMOLIÇÕES E RETIRADAS</v>
      </c>
      <c r="C24" s="182"/>
      <c r="D24" s="116" t="s">
        <v>66</v>
      </c>
      <c r="E24" s="189">
        <f>ORÇAMENTO!D14</f>
        <v>6.15</v>
      </c>
      <c r="F24" s="189"/>
      <c r="G24" s="192">
        <f t="shared" si="0"/>
        <v>6.15</v>
      </c>
      <c r="H24" s="192"/>
      <c r="I24" s="117"/>
      <c r="J24" s="101"/>
    </row>
    <row r="25" spans="1:10" x14ac:dyDescent="0.2">
      <c r="A25" s="188"/>
      <c r="B25" s="182"/>
      <c r="C25" s="182"/>
      <c r="D25" s="116" t="s">
        <v>67</v>
      </c>
      <c r="E25" s="191">
        <f>CRONOGRAMA!D11</f>
        <v>0</v>
      </c>
      <c r="F25" s="191"/>
      <c r="G25" s="190">
        <f t="shared" si="0"/>
        <v>0</v>
      </c>
      <c r="H25" s="190"/>
      <c r="I25" s="117"/>
      <c r="J25" s="101"/>
    </row>
    <row r="26" spans="1:10" x14ac:dyDescent="0.2">
      <c r="A26" s="188">
        <v>3</v>
      </c>
      <c r="B26" s="186" t="str">
        <f>CRONOGRAMA!B12</f>
        <v>BOCA DE LEÃO</v>
      </c>
      <c r="C26" s="186"/>
      <c r="D26" s="116" t="s">
        <v>68</v>
      </c>
      <c r="E26" s="189">
        <v>1</v>
      </c>
      <c r="F26" s="189"/>
      <c r="G26" s="190">
        <f t="shared" si="0"/>
        <v>1</v>
      </c>
      <c r="H26" s="190"/>
      <c r="I26" s="117"/>
      <c r="J26" s="101"/>
    </row>
    <row r="27" spans="1:10" x14ac:dyDescent="0.2">
      <c r="A27" s="188"/>
      <c r="B27" s="186"/>
      <c r="C27" s="186"/>
      <c r="D27" s="116" t="s">
        <v>67</v>
      </c>
      <c r="E27" s="191">
        <f>CRONOGRAMA!D12</f>
        <v>0</v>
      </c>
      <c r="F27" s="191"/>
      <c r="G27" s="190">
        <f t="shared" si="0"/>
        <v>0</v>
      </c>
      <c r="H27" s="190"/>
      <c r="I27" s="117"/>
      <c r="J27" s="101"/>
    </row>
    <row r="28" spans="1:10" x14ac:dyDescent="0.2">
      <c r="A28" s="188">
        <v>4</v>
      </c>
      <c r="B28" s="186" t="str">
        <f>CRONOGRAMA!B13</f>
        <v>SARJETÃO</v>
      </c>
      <c r="C28" s="186"/>
      <c r="D28" s="116" t="s">
        <v>68</v>
      </c>
      <c r="E28" s="189">
        <v>1</v>
      </c>
      <c r="F28" s="189"/>
      <c r="G28" s="190">
        <f t="shared" si="0"/>
        <v>1</v>
      </c>
      <c r="H28" s="190"/>
      <c r="I28" s="117"/>
      <c r="J28" s="101"/>
    </row>
    <row r="29" spans="1:10" x14ac:dyDescent="0.2">
      <c r="A29" s="188"/>
      <c r="B29" s="186"/>
      <c r="C29" s="186"/>
      <c r="D29" s="116" t="s">
        <v>67</v>
      </c>
      <c r="E29" s="191">
        <f>CRONOGRAMA!D13</f>
        <v>0</v>
      </c>
      <c r="F29" s="191"/>
      <c r="G29" s="190">
        <f t="shared" si="0"/>
        <v>0</v>
      </c>
      <c r="H29" s="190"/>
      <c r="I29" s="117"/>
      <c r="J29" s="101"/>
    </row>
    <row r="30" spans="1:10" x14ac:dyDescent="0.2">
      <c r="A30" s="188">
        <v>5</v>
      </c>
      <c r="B30" s="186" t="str">
        <f>CRONOGRAMA!B14</f>
        <v>LIMPEZA</v>
      </c>
      <c r="C30" s="186"/>
      <c r="D30" s="116" t="s">
        <v>68</v>
      </c>
      <c r="E30" s="189">
        <v>1</v>
      </c>
      <c r="F30" s="189"/>
      <c r="G30" s="190">
        <f t="shared" si="0"/>
        <v>1</v>
      </c>
      <c r="H30" s="190"/>
      <c r="I30" s="117"/>
      <c r="J30" s="101"/>
    </row>
    <row r="31" spans="1:10" x14ac:dyDescent="0.2">
      <c r="A31" s="188"/>
      <c r="B31" s="186"/>
      <c r="C31" s="186"/>
      <c r="D31" s="116" t="s">
        <v>67</v>
      </c>
      <c r="E31" s="191">
        <f>CRONOGRAMA!D14</f>
        <v>0</v>
      </c>
      <c r="F31" s="191"/>
      <c r="G31" s="190">
        <f t="shared" si="0"/>
        <v>0</v>
      </c>
      <c r="H31" s="190"/>
      <c r="I31" s="117"/>
      <c r="J31" s="101"/>
    </row>
    <row r="32" spans="1:10" x14ac:dyDescent="0.2">
      <c r="A32" s="188">
        <v>6</v>
      </c>
      <c r="B32" s="186" t="e">
        <f>#REF!</f>
        <v>#REF!</v>
      </c>
      <c r="C32" s="186"/>
      <c r="D32" s="116" t="s">
        <v>68</v>
      </c>
      <c r="E32" s="189">
        <v>4</v>
      </c>
      <c r="F32" s="189"/>
      <c r="G32" s="190">
        <f t="shared" si="0"/>
        <v>4</v>
      </c>
      <c r="H32" s="190"/>
      <c r="I32" s="117"/>
      <c r="J32" s="101"/>
    </row>
    <row r="33" spans="1:10" x14ac:dyDescent="0.2">
      <c r="A33" s="188"/>
      <c r="B33" s="186"/>
      <c r="C33" s="186"/>
      <c r="D33" s="116" t="s">
        <v>67</v>
      </c>
      <c r="E33" s="191" t="e">
        <f>#REF!</f>
        <v>#REF!</v>
      </c>
      <c r="F33" s="191"/>
      <c r="G33" s="190" t="e">
        <f t="shared" si="0"/>
        <v>#REF!</v>
      </c>
      <c r="H33" s="190"/>
      <c r="I33" s="117"/>
      <c r="J33" s="101"/>
    </row>
    <row r="34" spans="1:10" x14ac:dyDescent="0.2">
      <c r="A34" s="118"/>
      <c r="B34" s="110"/>
      <c r="C34" s="110"/>
      <c r="D34" s="185"/>
      <c r="E34" s="185"/>
      <c r="F34" s="110"/>
      <c r="G34" s="110"/>
      <c r="H34" s="110"/>
      <c r="I34" s="119"/>
      <c r="J34" s="101"/>
    </row>
    <row r="35" spans="1:10" ht="12.75" customHeight="1" x14ac:dyDescent="0.2">
      <c r="A35" s="186" t="s">
        <v>69</v>
      </c>
      <c r="B35" s="186"/>
      <c r="C35" s="186"/>
      <c r="D35" s="187" t="e">
        <f>(E33+E31+E29+E27+E25+E23)-200</f>
        <v>#REF!</v>
      </c>
      <c r="E35" s="187"/>
      <c r="F35" s="187"/>
      <c r="G35" s="187" t="e">
        <f>D35</f>
        <v>#REF!</v>
      </c>
      <c r="H35" s="187"/>
      <c r="I35" s="120"/>
      <c r="J35" s="101"/>
    </row>
    <row r="36" spans="1:10" ht="12.75" customHeight="1" x14ac:dyDescent="0.2">
      <c r="A36" s="186" t="s">
        <v>70</v>
      </c>
      <c r="B36" s="186"/>
      <c r="C36" s="186"/>
      <c r="D36" s="187">
        <v>200</v>
      </c>
      <c r="E36" s="187"/>
      <c r="F36" s="187"/>
      <c r="G36" s="187">
        <f>D36</f>
        <v>200</v>
      </c>
      <c r="H36" s="187"/>
      <c r="I36" s="120"/>
      <c r="J36" s="101"/>
    </row>
    <row r="37" spans="1:10" ht="15.6" customHeight="1" x14ac:dyDescent="0.2">
      <c r="A37" s="182" t="s">
        <v>8</v>
      </c>
      <c r="B37" s="182"/>
      <c r="C37" s="182"/>
      <c r="D37" s="183" t="e">
        <f>SUM(D35:D36)</f>
        <v>#REF!</v>
      </c>
      <c r="E37" s="183"/>
      <c r="F37" s="183"/>
      <c r="G37" s="183" t="e">
        <f>SUM(G35:G36)</f>
        <v>#REF!</v>
      </c>
      <c r="H37" s="183"/>
      <c r="I37" s="120"/>
      <c r="J37" s="101"/>
    </row>
    <row r="38" spans="1:10" ht="34.5" customHeight="1" x14ac:dyDescent="0.2">
      <c r="A38" s="95"/>
      <c r="B38" s="97"/>
      <c r="C38" s="97"/>
      <c r="D38" s="97"/>
      <c r="E38" s="97"/>
      <c r="F38" s="97"/>
      <c r="G38" s="97"/>
      <c r="H38" s="97"/>
      <c r="I38" s="98"/>
      <c r="J38" s="101"/>
    </row>
    <row r="39" spans="1:10" x14ac:dyDescent="0.2">
      <c r="A39" s="95"/>
      <c r="B39" s="184" t="s">
        <v>71</v>
      </c>
      <c r="C39" s="184"/>
      <c r="D39" s="97"/>
      <c r="E39" s="97" t="str">
        <f>ORÇAMENTO!A28</f>
        <v>PARAGUAÇU PAULISTA-SP, xx Dexxxxxx DE 2022</v>
      </c>
      <c r="F39" s="97"/>
      <c r="G39" s="97"/>
      <c r="H39" s="97"/>
      <c r="I39" s="98"/>
      <c r="J39" s="101"/>
    </row>
    <row r="40" spans="1:10" x14ac:dyDescent="0.2">
      <c r="A40" s="95"/>
      <c r="B40" s="184" t="s">
        <v>47</v>
      </c>
      <c r="C40" s="184"/>
      <c r="D40" s="97"/>
      <c r="E40" s="97"/>
      <c r="F40" s="97"/>
      <c r="G40" s="97"/>
      <c r="H40" s="97"/>
      <c r="I40" s="98"/>
      <c r="J40" s="101"/>
    </row>
    <row r="41" spans="1:10" x14ac:dyDescent="0.2">
      <c r="A41" s="95"/>
      <c r="B41" s="180" t="s">
        <v>72</v>
      </c>
      <c r="C41" s="180"/>
      <c r="D41" s="97"/>
      <c r="E41" s="97"/>
      <c r="F41" s="97"/>
      <c r="G41" s="97"/>
      <c r="H41" s="97"/>
      <c r="I41" s="98"/>
      <c r="J41" s="101"/>
    </row>
    <row r="42" spans="1:10" x14ac:dyDescent="0.2">
      <c r="A42" s="121"/>
      <c r="B42" s="181" t="e">
        <f>#REF!</f>
        <v>#REF!</v>
      </c>
      <c r="C42" s="181"/>
      <c r="D42" s="122"/>
      <c r="E42" s="122"/>
      <c r="F42" s="122"/>
      <c r="G42" s="122"/>
      <c r="H42" s="122"/>
      <c r="I42" s="123"/>
      <c r="J42" s="101"/>
    </row>
    <row r="43" spans="1:10" x14ac:dyDescent="0.2">
      <c r="A43" s="124"/>
      <c r="B43" s="125"/>
      <c r="C43" s="125"/>
      <c r="D43" s="125"/>
      <c r="E43" s="125"/>
      <c r="F43" s="125"/>
      <c r="G43" s="125"/>
      <c r="H43" s="125"/>
      <c r="I43" s="126"/>
      <c r="J43" s="127"/>
    </row>
  </sheetData>
  <mergeCells count="73">
    <mergeCell ref="B1:I1"/>
    <mergeCell ref="B2:I2"/>
    <mergeCell ref="D5:E5"/>
    <mergeCell ref="G5:H5"/>
    <mergeCell ref="D6:E6"/>
    <mergeCell ref="G6:H6"/>
    <mergeCell ref="B7:C7"/>
    <mergeCell ref="D7:E7"/>
    <mergeCell ref="G7:H7"/>
    <mergeCell ref="B9:B10"/>
    <mergeCell ref="E9:H9"/>
    <mergeCell ref="E10:H10"/>
    <mergeCell ref="E11:H11"/>
    <mergeCell ref="A13:A21"/>
    <mergeCell ref="B13:C21"/>
    <mergeCell ref="D13:D21"/>
    <mergeCell ref="E13:F16"/>
    <mergeCell ref="G13:H16"/>
    <mergeCell ref="E17:F19"/>
    <mergeCell ref="G17:H19"/>
    <mergeCell ref="E20:E21"/>
    <mergeCell ref="F20:F21"/>
    <mergeCell ref="G20:H21"/>
    <mergeCell ref="A22:A23"/>
    <mergeCell ref="B22:C23"/>
    <mergeCell ref="E22:F22"/>
    <mergeCell ref="G22:H22"/>
    <mergeCell ref="E23:F23"/>
    <mergeCell ref="G23:H23"/>
    <mergeCell ref="A24:A25"/>
    <mergeCell ref="B24:C25"/>
    <mergeCell ref="E24:F24"/>
    <mergeCell ref="G24:H24"/>
    <mergeCell ref="E25:F25"/>
    <mergeCell ref="G25:H25"/>
    <mergeCell ref="A26:A27"/>
    <mergeCell ref="B26:C27"/>
    <mergeCell ref="E26:F26"/>
    <mergeCell ref="G26:H26"/>
    <mergeCell ref="E27:F27"/>
    <mergeCell ref="G27:H27"/>
    <mergeCell ref="A28:A29"/>
    <mergeCell ref="B28:C29"/>
    <mergeCell ref="E28:F28"/>
    <mergeCell ref="G28:H28"/>
    <mergeCell ref="E29:F29"/>
    <mergeCell ref="G29:H29"/>
    <mergeCell ref="A30:A31"/>
    <mergeCell ref="B30:C31"/>
    <mergeCell ref="E30:F30"/>
    <mergeCell ref="G30:H30"/>
    <mergeCell ref="E31:F31"/>
    <mergeCell ref="G31:H31"/>
    <mergeCell ref="A32:A33"/>
    <mergeCell ref="B32:C33"/>
    <mergeCell ref="E32:F32"/>
    <mergeCell ref="G32:H32"/>
    <mergeCell ref="E33:F33"/>
    <mergeCell ref="G33:H33"/>
    <mergeCell ref="D34:E34"/>
    <mergeCell ref="A35:C35"/>
    <mergeCell ref="D35:F35"/>
    <mergeCell ref="G35:H35"/>
    <mergeCell ref="A36:C36"/>
    <mergeCell ref="D36:F36"/>
    <mergeCell ref="G36:H36"/>
    <mergeCell ref="B41:C41"/>
    <mergeCell ref="B42:C42"/>
    <mergeCell ref="A37:C37"/>
    <mergeCell ref="D37:F37"/>
    <mergeCell ref="G37:H37"/>
    <mergeCell ref="B39:C39"/>
    <mergeCell ref="B40:C40"/>
  </mergeCells>
  <pageMargins left="0.46250000000000002" right="0.50347222222222199" top="0.438194444444444" bottom="0.46875" header="0.511811023622047" footer="0.23125000000000001"/>
  <pageSetup paperSize="9" scale="82" orientation="landscape" horizontalDpi="300" verticalDpi="300"/>
  <headerFooter>
    <oddFooter>&amp;CPágina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5</vt:i4>
      </vt:variant>
    </vt:vector>
  </HeadingPairs>
  <TitlesOfParts>
    <vt:vector size="8" baseType="lpstr">
      <vt:lpstr>ORÇAMENTO</vt:lpstr>
      <vt:lpstr>CRONOGRAMA</vt:lpstr>
      <vt:lpstr>Planilha3</vt:lpstr>
      <vt:lpstr>CRONOGRAMA!Area_de_impressao</vt:lpstr>
      <vt:lpstr>ORÇAMENTO!Area_de_impressao</vt:lpstr>
      <vt:lpstr>Planilha3!Area_de_impressao</vt:lpstr>
      <vt:lpstr>CRONOGRAMA!Titulos_de_impressao</vt:lpstr>
      <vt:lpstr>ORÇAMENTO!Titulos_de_impressao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Elza Regina Salomao</dc:creator>
  <dc:description/>
  <cp:lastModifiedBy>Elza Regina Salomao</cp:lastModifiedBy>
  <cp:revision>7</cp:revision>
  <cp:lastPrinted>2022-12-05T15:24:27Z</cp:lastPrinted>
  <dcterms:created xsi:type="dcterms:W3CDTF">2021-12-21T11:15:10Z</dcterms:created>
  <dcterms:modified xsi:type="dcterms:W3CDTF">2022-12-06T13:05:04Z</dcterms:modified>
  <dc:language>pt-BR</dc:language>
</cp:coreProperties>
</file>