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a.salomao\Documents\Documents\TIRO DE GUERRA\LICITAÇÃO OUTUBRO 2022\"/>
    </mc:Choice>
  </mc:AlternateContent>
  <xr:revisionPtr revIDLastSave="0" documentId="13_ncr:1_{E61CE5CE-CF74-4C1F-9A20-F43784CFF78B}" xr6:coauthVersionLast="47" xr6:coauthVersionMax="47" xr10:uidLastSave="{00000000-0000-0000-0000-000000000000}"/>
  <bookViews>
    <workbookView xWindow="-120" yWindow="-120" windowWidth="29040" windowHeight="15840" tabRatio="991" xr2:uid="{00000000-000D-0000-FFFF-FFFF00000000}"/>
  </bookViews>
  <sheets>
    <sheet name="ORÇAMENTO" sheetId="1" r:id="rId1"/>
    <sheet name="BDI" sheetId="15" r:id="rId2"/>
    <sheet name="Cronograma Fis-Fin." sheetId="3" r:id="rId3"/>
  </sheets>
  <definedNames>
    <definedName name="_xlnm.Print_Area" localSheetId="0">ORÇAMENTO!$A$1:$H$149</definedName>
    <definedName name="_xlnm.Print_Titles" localSheetId="0">ORÇAMENTO!$1:$10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3" i="1" l="1"/>
  <c r="P30" i="3" l="1"/>
  <c r="P29" i="3"/>
  <c r="P28" i="3"/>
  <c r="P27" i="3"/>
  <c r="P26" i="3"/>
  <c r="P25" i="3"/>
  <c r="P24" i="3"/>
  <c r="P23" i="3"/>
  <c r="P22" i="3"/>
  <c r="P21" i="3"/>
  <c r="P20" i="3"/>
  <c r="P19" i="3"/>
  <c r="A7" i="3"/>
  <c r="B30" i="3"/>
  <c r="B29" i="3"/>
  <c r="B28" i="3"/>
  <c r="B27" i="3"/>
  <c r="B26" i="3"/>
  <c r="B25" i="3"/>
  <c r="B24" i="3"/>
  <c r="B23" i="3"/>
  <c r="B22" i="3"/>
  <c r="B21" i="3"/>
  <c r="B20" i="3"/>
  <c r="B19" i="3"/>
  <c r="F28" i="1" l="1"/>
  <c r="F47" i="1"/>
  <c r="F127" i="1" l="1"/>
  <c r="F139" i="1" l="1"/>
  <c r="F138" i="1" l="1"/>
  <c r="F137" i="1"/>
  <c r="F136" i="1"/>
  <c r="F135" i="1"/>
  <c r="F105" i="1"/>
  <c r="F132" i="1"/>
  <c r="F140" i="1" l="1"/>
  <c r="F131" i="1"/>
  <c r="F130" i="1"/>
  <c r="F126" i="1"/>
  <c r="F125" i="1"/>
  <c r="F124" i="1"/>
  <c r="F123" i="1"/>
  <c r="F90" i="1"/>
  <c r="F120" i="1"/>
  <c r="F119" i="1"/>
  <c r="F118" i="1"/>
  <c r="F115" i="1"/>
  <c r="F113" i="1"/>
  <c r="F112" i="1"/>
  <c r="F111" i="1"/>
  <c r="F110" i="1"/>
  <c r="F109" i="1"/>
  <c r="F108" i="1"/>
  <c r="F104" i="1"/>
  <c r="F100" i="1"/>
  <c r="F101" i="1"/>
  <c r="F102" i="1"/>
  <c r="F97" i="1"/>
  <c r="F103" i="1"/>
  <c r="F96" i="1"/>
  <c r="F95" i="1"/>
  <c r="F94" i="1"/>
  <c r="F55" i="1"/>
  <c r="F78" i="1"/>
  <c r="F77" i="1"/>
  <c r="F76" i="1"/>
  <c r="F75" i="1"/>
  <c r="F72" i="1"/>
  <c r="F73" i="1" s="1"/>
  <c r="F53" i="1"/>
  <c r="F128" i="1" l="1"/>
  <c r="F116" i="1"/>
  <c r="F133" i="1"/>
  <c r="F106" i="1"/>
  <c r="F121" i="1"/>
  <c r="F98" i="1"/>
  <c r="F79" i="1"/>
  <c r="F91" i="1"/>
  <c r="F89" i="1"/>
  <c r="F88" i="1"/>
  <c r="F87" i="1"/>
  <c r="F86" i="1"/>
  <c r="F85" i="1"/>
  <c r="F84" i="1"/>
  <c r="F81" i="1"/>
  <c r="F82" i="1" s="1"/>
  <c r="F69" i="1"/>
  <c r="F70" i="1" s="1"/>
  <c r="F92" i="1" l="1"/>
  <c r="F65" i="1"/>
  <c r="F63" i="1"/>
  <c r="F62" i="1"/>
  <c r="F61" i="1"/>
  <c r="F33" i="1"/>
  <c r="F54" i="1" l="1"/>
  <c r="F52" i="1"/>
  <c r="F51" i="1"/>
  <c r="F46" i="1"/>
  <c r="F42" i="1"/>
  <c r="F43" i="1"/>
  <c r="F41" i="1"/>
  <c r="F40" i="1"/>
  <c r="F15" i="1" l="1"/>
  <c r="F37" i="1"/>
  <c r="F32" i="1"/>
  <c r="F27" i="1"/>
  <c r="F26" i="1"/>
  <c r="F25" i="1"/>
  <c r="F24" i="1"/>
  <c r="F23" i="1"/>
  <c r="F22" i="1"/>
  <c r="F21" i="1"/>
  <c r="F20" i="1"/>
  <c r="F19" i="1"/>
  <c r="F18" i="1"/>
  <c r="F17" i="1"/>
  <c r="F16" i="1"/>
  <c r="F14" i="1"/>
  <c r="F13" i="1"/>
  <c r="F29" i="1" l="1"/>
  <c r="D12" i="3" s="1"/>
  <c r="F66" i="1"/>
  <c r="F45" i="1" l="1"/>
  <c r="F44" i="1"/>
  <c r="F64" i="1"/>
  <c r="F67" i="1" s="1"/>
  <c r="D18" i="3" s="1"/>
  <c r="F48" i="1" l="1"/>
  <c r="D15" i="3" s="1"/>
  <c r="G15" i="3" s="1"/>
  <c r="F9" i="15" l="1"/>
  <c r="F8" i="15"/>
  <c r="F7" i="15"/>
  <c r="F6" i="15"/>
  <c r="F5" i="15"/>
  <c r="D24" i="15" l="1"/>
  <c r="A6" i="3"/>
  <c r="A5" i="3"/>
  <c r="A4" i="3"/>
  <c r="A3" i="3"/>
  <c r="F36" i="1" l="1"/>
  <c r="F38" i="1" s="1"/>
  <c r="D14" i="3" s="1"/>
  <c r="G14" i="3" s="1"/>
  <c r="F31" i="1"/>
  <c r="F34" i="1" s="1"/>
  <c r="D13" i="3" s="1"/>
  <c r="P18" i="3" l="1"/>
  <c r="P17" i="3"/>
  <c r="P16" i="3"/>
  <c r="P15" i="3"/>
  <c r="P14" i="3"/>
  <c r="P13" i="3"/>
  <c r="P12" i="3"/>
  <c r="D20" i="3" l="1"/>
  <c r="D30" i="3"/>
  <c r="I30" i="3" s="1"/>
  <c r="Q30" i="3" s="1"/>
  <c r="D26" i="3"/>
  <c r="D27" i="3"/>
  <c r="D29" i="3"/>
  <c r="I29" i="3" s="1"/>
  <c r="Q29" i="3" s="1"/>
  <c r="D19" i="3"/>
  <c r="I19" i="3" s="1"/>
  <c r="Q19" i="3" s="1"/>
  <c r="D28" i="3"/>
  <c r="D25" i="3"/>
  <c r="D22" i="3"/>
  <c r="I22" i="3" s="1"/>
  <c r="Q22" i="3" s="1"/>
  <c r="D24" i="3"/>
  <c r="I24" i="3" s="1"/>
  <c r="Q24" i="3" s="1"/>
  <c r="D21" i="3"/>
  <c r="I21" i="3" s="1"/>
  <c r="Q21" i="3" s="1"/>
  <c r="D23" i="3"/>
  <c r="I23" i="3" s="1"/>
  <c r="Q23" i="3" s="1"/>
  <c r="B18" i="3"/>
  <c r="B17" i="3"/>
  <c r="B16" i="3"/>
  <c r="B15" i="3"/>
  <c r="B14" i="3"/>
  <c r="B13" i="3"/>
  <c r="B12" i="3"/>
  <c r="G28" i="3" l="1"/>
  <c r="I28" i="3"/>
  <c r="G26" i="3"/>
  <c r="I26" i="3"/>
  <c r="I25" i="3"/>
  <c r="G25" i="3"/>
  <c r="I27" i="3"/>
  <c r="G27" i="3"/>
  <c r="G20" i="3"/>
  <c r="I20" i="3"/>
  <c r="F58" i="1"/>
  <c r="F59" i="1" s="1"/>
  <c r="D17" i="3" s="1"/>
  <c r="F50" i="1"/>
  <c r="F56" i="1" s="1"/>
  <c r="D16" i="3" s="1"/>
  <c r="Q26" i="3" l="1"/>
  <c r="Q28" i="3"/>
  <c r="G17" i="3"/>
  <c r="I17" i="3"/>
  <c r="G16" i="3"/>
  <c r="I16" i="3"/>
  <c r="Q27" i="3"/>
  <c r="Q20" i="3"/>
  <c r="Q25" i="3"/>
  <c r="F142" i="1"/>
  <c r="D31" i="3" l="1"/>
  <c r="G13" i="3" l="1"/>
  <c r="O13" i="3"/>
  <c r="O12" i="3"/>
  <c r="G12" i="3"/>
  <c r="O16" i="3"/>
  <c r="O15" i="3"/>
  <c r="I15" i="3"/>
  <c r="I18" i="3"/>
  <c r="O18" i="3"/>
  <c r="O14" i="3"/>
  <c r="O17" i="3"/>
  <c r="J31" i="3" l="1"/>
  <c r="O31" i="3"/>
  <c r="N31" i="3" s="1"/>
  <c r="I31" i="3"/>
  <c r="H31" i="3" s="1"/>
  <c r="G31" i="3"/>
  <c r="F31" i="3" s="1"/>
  <c r="Q13" i="3"/>
  <c r="Q12" i="3"/>
  <c r="Q18" i="3"/>
  <c r="Q16" i="3"/>
  <c r="Q14" i="3"/>
  <c r="Q15" i="3"/>
  <c r="Q17" i="3"/>
  <c r="E17" i="3"/>
  <c r="E16" i="3"/>
  <c r="E14" i="3"/>
  <c r="E18" i="3"/>
  <c r="E15" i="3"/>
  <c r="E13" i="3"/>
  <c r="E12" i="3"/>
  <c r="F144" i="1"/>
  <c r="Q31" i="3" l="1"/>
  <c r="E31" i="3"/>
  <c r="P31" i="3" l="1"/>
  <c r="P33" i="3"/>
</calcChain>
</file>

<file path=xl/sharedStrings.xml><?xml version="1.0" encoding="utf-8"?>
<sst xmlns="http://schemas.openxmlformats.org/spreadsheetml/2006/main" count="431" uniqueCount="307">
  <si>
    <t>1.1</t>
  </si>
  <si>
    <t>1.2</t>
  </si>
  <si>
    <t>2.1</t>
  </si>
  <si>
    <t>2.2</t>
  </si>
  <si>
    <t>2.3</t>
  </si>
  <si>
    <t>M</t>
  </si>
  <si>
    <t>3.1</t>
  </si>
  <si>
    <t>4.1</t>
  </si>
  <si>
    <t>4.2</t>
  </si>
  <si>
    <t>4.3</t>
  </si>
  <si>
    <t>4.4</t>
  </si>
  <si>
    <t>4.5</t>
  </si>
  <si>
    <t>4.6</t>
  </si>
  <si>
    <t>4.7</t>
  </si>
  <si>
    <t>BDI (%)</t>
  </si>
  <si>
    <t>TOTAL</t>
  </si>
  <si>
    <t>1.0</t>
  </si>
  <si>
    <t>2.0</t>
  </si>
  <si>
    <t>3.0</t>
  </si>
  <si>
    <t>4.0</t>
  </si>
  <si>
    <t>ITEM</t>
  </si>
  <si>
    <t>PLANILHA ORÇAMENTARIA</t>
  </si>
  <si>
    <t>DESCRIÇÃO SERVIÇOS</t>
  </si>
  <si>
    <t>U N</t>
  </si>
  <si>
    <t>QUANT.</t>
  </si>
  <si>
    <t>P.U.
S/BDI</t>
  </si>
  <si>
    <t>REFERENCIA</t>
  </si>
  <si>
    <t>CODIGO</t>
  </si>
  <si>
    <t>FONTE</t>
  </si>
  <si>
    <t>BDI:</t>
  </si>
  <si>
    <t>5.0</t>
  </si>
  <si>
    <t>6.0</t>
  </si>
  <si>
    <t>5.1</t>
  </si>
  <si>
    <t>6.1</t>
  </si>
  <si>
    <t>SUBTOTAL ITEM 6</t>
  </si>
  <si>
    <t>SUBTOTAL ITEM 5</t>
  </si>
  <si>
    <t>SUBTOTAL ITEM 4</t>
  </si>
  <si>
    <t>SUBTOTAL ITEM 3</t>
  </si>
  <si>
    <t>SUBTOTAL ITEM 1</t>
  </si>
  <si>
    <t>M²</t>
  </si>
  <si>
    <t>TOTAL GERAL DOS SERVIÇOS</t>
  </si>
  <si>
    <t>7.0</t>
  </si>
  <si>
    <t>7.1</t>
  </si>
  <si>
    <t>ACUMULADO</t>
  </si>
  <si>
    <t>SUBTOTAL ITEM 7</t>
  </si>
  <si>
    <t>SUBTOTAL ITEM 2</t>
  </si>
  <si>
    <t>CRONOGRAMA FÍSICO FINANCEIRO</t>
  </si>
  <si>
    <t>DESCRIÇÃO</t>
  </si>
  <si>
    <t>PESO</t>
  </si>
  <si>
    <t>1º MÊS</t>
  </si>
  <si>
    <t>2º MÊS</t>
  </si>
  <si>
    <t>VALOR (R$)</t>
  </si>
  <si>
    <t>ÍNDICE</t>
  </si>
  <si>
    <t>NO MÊS</t>
  </si>
  <si>
    <t>TOTAL COM BDI</t>
  </si>
  <si>
    <t>VALOR TOTAL DO INVESTIMENTO</t>
  </si>
  <si>
    <t>LOCAL E DATA</t>
  </si>
  <si>
    <t>3º MÊS</t>
  </si>
  <si>
    <t>4º MÊS</t>
  </si>
  <si>
    <t>5º MÊS</t>
  </si>
  <si>
    <t xml:space="preserve"> PARAGUAÇU PAULISTA  07 DE MARÇO 2022</t>
  </si>
  <si>
    <t>PLANILHA DE COMPOSIÇÃO DO BDI</t>
  </si>
  <si>
    <t>ITEM COMPONENTE</t>
  </si>
  <si>
    <t>ADOTADO</t>
  </si>
  <si>
    <t>SITUAÇÃO</t>
  </si>
  <si>
    <t xml:space="preserve">BDI ADOTADO = </t>
  </si>
  <si>
    <t>________________________________</t>
  </si>
  <si>
    <t>DESONERADOS    0,00%</t>
  </si>
  <si>
    <t>ENCARGOS SOCIAIS:</t>
  </si>
  <si>
    <t>Tipo de obra: Construção de edifícios</t>
  </si>
  <si>
    <t>1º Quartil</t>
  </si>
  <si>
    <t>Mediana</t>
  </si>
  <si>
    <t>3º Quartil</t>
  </si>
  <si>
    <t>Administração Central</t>
  </si>
  <si>
    <t>Seguro e Garantia</t>
  </si>
  <si>
    <t>Risco</t>
  </si>
  <si>
    <t>Despesas Financeiras</t>
  </si>
  <si>
    <t>Lucro</t>
  </si>
  <si>
    <t>Tributos (PIS, COFINS e ISSQN)</t>
  </si>
  <si>
    <t>Conforme legislação especifica</t>
  </si>
  <si>
    <t>Construção de edificios</t>
  </si>
  <si>
    <t>NOTA:</t>
  </si>
  <si>
    <t>1.3</t>
  </si>
  <si>
    <t>M³</t>
  </si>
  <si>
    <t>REGULARIZAÇÃO E COMPACTAÇÃO MECANIZADA DE SUPERFÍCIE, SEM CONTROLE DO PROCTOR NORMAL</t>
  </si>
  <si>
    <t>LANÇAMENTO E ADENSAMENTO DE CONCRETO OU MASSA EM FUNDAÇÃO</t>
  </si>
  <si>
    <t>KG</t>
  </si>
  <si>
    <t>4.8</t>
  </si>
  <si>
    <t>7.2</t>
  </si>
  <si>
    <t>RETIRADA DE ESQUADRIA METÁLICA EM GERAL</t>
  </si>
  <si>
    <t>RETIRADA DE FOLHA DE ESQUADRIA EM MADEIRA</t>
  </si>
  <si>
    <t>UN</t>
  </si>
  <si>
    <t>RETIRADA DE  VÁLVULA EMBUTIDOS (DESCARGAS)</t>
  </si>
  <si>
    <t>RETIRADA DE REGISTRO  EMBUTIDOS (CHUVEIROS E RG)</t>
  </si>
  <si>
    <t>RETIRADA DE CHUVEIRO</t>
  </si>
  <si>
    <t>RETIRADA DE TORNEIRA</t>
  </si>
  <si>
    <t>RETIRADA DE APARELHO SANITÁRIO INCLUINDO ACESSÓRIOS</t>
  </si>
  <si>
    <t>RETIRADA DE COMPLEMENTO SANITÁRIO CHUMBADO</t>
  </si>
  <si>
    <t>RETIRADA DE PEÇAS LINEARES EM MADEIRA COM SEÇÃO ATÉ 60 CM²</t>
  </si>
  <si>
    <t>RETIRADA DE ESTRUTURA EM MADEIRA PONTALETADA - TELHAS PERFIL QUALQUER</t>
  </si>
  <si>
    <t>RETIRADA DE TELHAMENTO PERFIL E MATERIAL QUALQUER, EXCETO BARRO</t>
  </si>
  <si>
    <t>REMOÇÃO DE LUMINÁRIAS, DE FORMA MANUAL, SEM REAPROVEITAMENTO. AF_12/2017</t>
  </si>
  <si>
    <t>REMOÇÃO DE INTERRUPTORES, TOMADAS, BOTÃO DE CAMPAINHA OU CIGARRA</t>
  </si>
  <si>
    <t>REMOÇÃO DE CABOS ELÉTRICOS, DE FORMA MANUAL, SEM REAPROVEITAMENTO. AF_12/2017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</si>
  <si>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</si>
  <si>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</si>
  <si>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</si>
  <si>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</si>
  <si>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</si>
  <si>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</si>
  <si>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</si>
  <si>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</si>
  <si>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</si>
  <si>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</si>
  <si>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</si>
  <si>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DEMOLIÇÃO MANUAL DE REVESTIMENTO CERÂMICO, INCLUINDO A BASE</t>
  </si>
  <si>
    <t>DEMOLIÇÃO MECANIZADA DE PAVIMENTO OU PISO EM CONCRETO, INCLUSIVE FRAGMENTAÇÃO E ACOMODAÇÃO DO MATERIAL</t>
  </si>
  <si>
    <t>DEMOLIÇÃO DE REVESTIMENTOS E PISO</t>
  </si>
  <si>
    <t xml:space="preserve">DEMOLIÇÃO DE ALVENARIA </t>
  </si>
  <si>
    <t>DEMOLIÇÃO MANUAL DE ALVENARIA DE ELEVAÇÃO OU ELEMENTO VAZADO, INCLUINDO REVESTIMENTO</t>
  </si>
  <si>
    <t>REMOÇÃO DE ENTULHO SEPARADO DE OBRA COM CAÇAMBA METÁLICA - TERRA, ALVENARIA, CONCRETO, ARGAMASSA, MADEIRA, PAPEL, PLÁSTICO OU METAL</t>
  </si>
  <si>
    <t>RETIRADA DE BATENTE COM GUARNIÇÃO E PEÇAS LINEARES EM MADEIRA, CHUMBADOS</t>
  </si>
  <si>
    <t>1.15</t>
  </si>
  <si>
    <t>ATERRO MANUAL APILOADO DE ÁREA INTERNA COM MAÇO DE 30 KG</t>
  </si>
  <si>
    <t>CONCRETO USINADO, FCK = 25 MPA</t>
  </si>
  <si>
    <t>REVESTIMENTO CERÂMICO PARA PISO COM PLACAS TIPO ESMALTADA PADRÃO POPULAR DE DIMENSÕES 35X35 CM APLICADA EM AMBIENTES DE ÁREA MAIOR QUE 10 M2. AF_06/2014</t>
  </si>
  <si>
    <t>PISO E CONTRA PISO</t>
  </si>
  <si>
    <t xml:space="preserve">PAREDES E PAINEIS </t>
  </si>
  <si>
    <t>ALVENARIA DE BLOCO CERÂMICO DE VEDAÇÃO, USO REVESTIDO, DE 14 CM</t>
  </si>
  <si>
    <t>CHAPISCO 1:4 COM AREIA GROSSA</t>
  </si>
  <si>
    <t>REBOCO</t>
  </si>
  <si>
    <t>5.2</t>
  </si>
  <si>
    <t>5.3</t>
  </si>
  <si>
    <t>5.4</t>
  </si>
  <si>
    <t>PAREDE COM PLACAS DE GESSO ACARTONADO (DRYWALL), PARA USO INTERNO, COM DUAS FACES SIMPLES E ESTRUTURA METÁLICA COM GUIAS SIMPLES, SEM VÃOS. AF_06/2017</t>
  </si>
  <si>
    <t>3.2</t>
  </si>
  <si>
    <t>ESCAVAÇÃO E CARGA MECANIZADA EM SOLO DE 1ª CATEGORIA, EM CAMPO ABERTO</t>
  </si>
  <si>
    <t>REVESTIMENTO CERÂMICO PARA PAREDE</t>
  </si>
  <si>
    <t>REVESTIMENTO CERÂMICO PARA PAREDES INTERNAS COM PLACAS TIPO ESMALTADA PADRÃO POPULAR DE DIMENSÕES 20X20 CM, ARGAMASSA TIPO AC I, APLICADAS EM AMBIENTES DE ÁREA MAIOR QUE 5 M2 NA ALTURA INTEIRA DAS PAREDES. AF_06/2014</t>
  </si>
  <si>
    <t>COBERTURA</t>
  </si>
  <si>
    <t>7.3</t>
  </si>
  <si>
    <t>7.4</t>
  </si>
  <si>
    <t>7.5</t>
  </si>
  <si>
    <t>7.6</t>
  </si>
  <si>
    <t>TELHAMENTO EM CHAPA DE AÇO COM PINTURA POLIÉSTER, TIPO SANDUÍCHE, ESPESSURA DE 0,50 MM, COM POLIESTIRENO EXPANDIDO</t>
  </si>
  <si>
    <t>ESTRUTURA TRELIÇADA DE COBERTURA, TIPO FINK, COM LIGAÇÕES PARAFUSADAS, INCLUSOS PERFIS METÁLICOS, CHAPAS METÁLICAS, MÃO DE OBRA E TRANSPORTE COM GUINDASTE - FORNECIMENTO E INSTALAÇÃO. AF_01/2020_P</t>
  </si>
  <si>
    <t>PINTURA COM ESMALTE ALQUÍDICO EM ESTRUTURA METÁLICA</t>
  </si>
  <si>
    <t>CALHA EM CHAPA DE AÇO GALVANIZADO NÚMERO 24, DESENVOLVIMENTO DE 50 CM, INCLUSO TRANSPORTE VERTICAL. AF_07/2019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</si>
  <si>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</si>
  <si>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>FORRO</t>
  </si>
  <si>
    <t>FORRO EM RÉGUAS DE PVC, FRISADO, PARA AMBIENTES RESIDENCIAIS, INCLUSIVE ESTRUTURA DE FIXAÇÃO. AF_05/2017_P</t>
  </si>
  <si>
    <t>8.0</t>
  </si>
  <si>
    <t>RETIRADAS E REMOÇÕES</t>
  </si>
  <si>
    <t xml:space="preserve">DIVISÓRIAS </t>
  </si>
  <si>
    <t>DIVISORIA SANITARIA DE GRANITO E+3CM H=1,80 COM FERRAGENS</t>
  </si>
  <si>
    <t>LAVATÓRIO EM BANCADA DE GRANITO</t>
  </si>
  <si>
    <t>TAMPO/BANCADA EM GRANITO, COM FRONTÃO, ESPESSURA DE 2 CM, ACABAMENTO POLIDO</t>
  </si>
  <si>
    <t>CUBA DE EMBUTIR OVAL EM LOUÇA BRANCA, 35 X 50CM OU EQUIVALENTE - FORNECIMENTO E INSTALAÇÃO. AF_01/2020</t>
  </si>
  <si>
    <t>ENGATE FLEXÍVEL EM PLÁSTICO BRANCO, 1/2 X 30CM - FORNECIMENTO E INSTALAÇÃO. AF_01/2020</t>
  </si>
  <si>
    <t>VÁLVULA EM METAL CROMADO 1.1/2 X 1.1/2 PARA TANQUE OU LAVATÓRIO, COM OU SEM LADRÃO - FORNECIMENTO E INSTALAÇÃO. AF_01/2020</t>
  </si>
  <si>
    <t>SIFÃO DO TIPO FLEXÍVEL EM PVC 1  X 1.1/2  - FORNECIMENTO E INSTALAÇÃO. AF_01/2020</t>
  </si>
  <si>
    <t>TORNEIRA CROMADA DE MESA, 1/2 OU 3/4, PARA LAVATÓRIO, PADRÃO MÉDIO - FORNECIMENTO E INSTALAÇÃO. AF_01/2020</t>
  </si>
  <si>
    <t>ESPELHO EM VIDRO CRISTAL LISO, ESPESSURA DE 4 MM</t>
  </si>
  <si>
    <t>10.1</t>
  </si>
  <si>
    <t>10.4</t>
  </si>
  <si>
    <t>10.2</t>
  </si>
  <si>
    <t>10.3</t>
  </si>
  <si>
    <t>(COMPOSIÇÃO REPRESENTATIVA) EXECUÇÃO DE ESTRUTURAS DE CONCRETO ARMADO, PARA EDIFICAÇÃO HABITACIONAL UNIFAMILIAR TÉRREA (CASA EM EMPREENDIMENTOS), FCK = 25 MPA. AF_01/2017</t>
  </si>
  <si>
    <t>5.5</t>
  </si>
  <si>
    <t>JANELA DE ALUMÍNIO TIPO MAXIM-AR, COM VIDROS, BATENTE E FERRAGENS. EXCLUSIVE ALIZAR, ACABAMENTO E CONTRAMARCO. FORNECIMENTO E INSTALAÇÃO. AF_12/2019</t>
  </si>
  <si>
    <t>8.1</t>
  </si>
  <si>
    <t xml:space="preserve">PORTAS </t>
  </si>
  <si>
    <t>JANELAS DE ALUMÍNIO</t>
  </si>
  <si>
    <t>PORTA EM ALUMÍNIO DE ABRIR TIPO VENEZIANA COM GUARNIÇÃO, FIXAÇÃO COM PARAFUSOS - FORNECIMENTO E INSTALAÇÃO. AF_12/2019</t>
  </si>
  <si>
    <t>PORTA DE ABRIR EM CHAPA, SOB MEDIDA</t>
  </si>
  <si>
    <t>FECHADURA DE EMBUTIR PARA PORTAS INTERNAS, COMPLETA, ACABAMENTO PADRÃO POPULAR, COM EXECUÇÃO DE FURO - FORNECIMENTO E INSTALAÇÃO. AF_12/2019</t>
  </si>
  <si>
    <t>FECHADURA DE EMBUTIR COM CILINDRO, EXTERNA, COMPLETA, ACABAMENTO PADRÃO POPULAR, INCLUSO EXECUÇÃO DE FURO - FORNECIMENTO E INSTALAÇÃO. AF_12/2019</t>
  </si>
  <si>
    <t>9.0</t>
  </si>
  <si>
    <t>9.1</t>
  </si>
  <si>
    <t>10.0</t>
  </si>
  <si>
    <t>11.0</t>
  </si>
  <si>
    <t>11.1</t>
  </si>
  <si>
    <t>5.6</t>
  </si>
  <si>
    <t>IMPERMEABILIZAÇÃO EM ARGAMASSA POLIMÉRICA PARA UMIDADE E ÁGUA DE PERCOLAÇÃO</t>
  </si>
  <si>
    <t>VASO SANITARIO SIFONADO CONVENCIONAL PARA PCD SEM FURO FRONTAL COM LOUÇA BRANCA SEM ASSENTO, INCLUSO CONJUNTO DE LIGAÇÃO PARA BACIA SANITÁRIA AJUSTÁVEL - FORNECIMENTO E INSTALAÇÃO. AF_01/2020</t>
  </si>
  <si>
    <t>TAMPA DE PLÁSTICO PARA BACIA SANITÁRIA</t>
  </si>
  <si>
    <t>MICTÓRIO SIFONADO LOUÇA BRANCA  PADRÃO MÉDIO  FORNECIMENTO E INSTALAÇÃO. AF_01/2020</t>
  </si>
  <si>
    <t>LOUÇAS E APARELHOS SANITÁRIOS E CHUVEIROS</t>
  </si>
  <si>
    <t>CHUVEIRO ELÉTRICO COMUM CORPO PLÁSTICO, TIPO DUCHA  FORNECIMENTO E INSTALAÇÃO. AF_01/2020</t>
  </si>
  <si>
    <t>VÁLVULA DE DESCARGA METÁLICA, BASE 1 1/4", ACABAMENTO METALICO CROMADO - FORNECIMENTO E INSTALAÇÃO. AF_08/2021</t>
  </si>
  <si>
    <t>12.0</t>
  </si>
  <si>
    <t>12.1</t>
  </si>
  <si>
    <t>12.2</t>
  </si>
  <si>
    <t>12.3</t>
  </si>
  <si>
    <t>12.4</t>
  </si>
  <si>
    <t>12.5</t>
  </si>
  <si>
    <t>12.6</t>
  </si>
  <si>
    <t>12.7</t>
  </si>
  <si>
    <t>13.0</t>
  </si>
  <si>
    <t>13.1</t>
  </si>
  <si>
    <t>13.2</t>
  </si>
  <si>
    <t>13.3</t>
  </si>
  <si>
    <t>13.4</t>
  </si>
  <si>
    <t>14.0</t>
  </si>
  <si>
    <t>REGISTRO DE GAVETA BRUTO, LATÃO, ROSCÁVEL, 3/4”, COM ACABAMENTO E CANOPLA CROMADOS - FORNECIMENTO E INSTALAÇÃO. AF_08/2021</t>
  </si>
  <si>
    <t>14.1</t>
  </si>
  <si>
    <t>14.2</t>
  </si>
  <si>
    <t>14.3</t>
  </si>
  <si>
    <t>14.4</t>
  </si>
  <si>
    <t>14.5</t>
  </si>
  <si>
    <t>CAIXA D´ÁGUA EM POLIETILENO, 1000 LITROS (INCLUSOS TUBOS, CONEXÕES E TORNEIRA DE BÓIA) - FORNECIMENTO E INSTALAÇÃO. AF_06/2021</t>
  </si>
  <si>
    <t>15.0</t>
  </si>
  <si>
    <t xml:space="preserve">INSTALAÇÕES ELETRICAS </t>
  </si>
  <si>
    <t>QUADRO DE DISTRIBUIÇÃO UNIVERSAL DE EMBUTIR, PARA DISJUNTORES 56 DIN / 40 BOLT-ON - 225 A - SEM COMPONENTES</t>
  </si>
  <si>
    <t>DISJUNTOR TERMOMAGNÉTICO, BIPOLAR 220/380 V, CORRENTE DE 10 A ATÉ 50 A</t>
  </si>
  <si>
    <t>DISJUNTOR TERMOMAGNÉTICO, BIPOLAR 220/380 V, CORRENTE DE 60 A ATÉ 100 A</t>
  </si>
  <si>
    <t>PONTO DE TOMADA RESIDENCIAL INCLUINDO TOMADA 20A/250V, CAIXA ELÉTRICA, ELETRODUTO, CABO, RASGO, QUEBRA E CHUMBAMENTO. AF_01/2016</t>
  </si>
  <si>
    <t>PONTO DE TOMADA RESIDENCIAL INCLUINDO TOMADA (2 MÓDULOS) 10A/250V, CAIXA ELÉTRICA, ELETRODUTO, CABO, RASGO, QUEBRA E CHUMBAMENTO. AF_01/2016</t>
  </si>
  <si>
    <t>PONTO DE ILUMINAÇÃO RESIDENCIAL INCLUINDO INTERRUPTOR SIMPLES (2 MÓDULOS), CAIXA ELÉTRICA, ELETRODUTO, CABO, RASGO, QUEBRA E CHUMBAMENTO (EXCLUINDO LUMINÁRIA E LÂMPADA). AF_01/2016</t>
  </si>
  <si>
    <t>LUMINÁRIA TIPO PLAFON CIRCULAR, DE SOBREPOR, COM LED DE 12/13 W - FORNECIMENTO E INSTALAÇÃO. AF_03/2022</t>
  </si>
  <si>
    <t>15.1</t>
  </si>
  <si>
    <t>15.2</t>
  </si>
  <si>
    <t>15.3</t>
  </si>
  <si>
    <t>15.4</t>
  </si>
  <si>
    <t>15.5</t>
  </si>
  <si>
    <t>15.6</t>
  </si>
  <si>
    <t>15.7</t>
  </si>
  <si>
    <t>(COMPOSIÇÃO REPRESENTATIVA) DO SERVIÇO DE INSTALAÇÃO DE TUBOS DE PVC, SOLDÁVEL, ÁGUA FRIA, DN 50 MM (INSTALADO EM PRUMADA), INCLUSIVE CONEXÕES, CORTES E FIXAÇÕES, PARA PRÉDIOS. AF_10/2015</t>
  </si>
  <si>
    <t>PONTO DE CONSUMO TERMINAL DE ÁGUA FRIA (SUBRAMAL) COM TUBULAÇÃO DE PVC, DN 25 MM, INSTALADO EM RAMAL DE ÁGUA, INCLUSOS RASGO E CHUMBAMENTO EM ALVENARIA. AF_12/2014</t>
  </si>
  <si>
    <t xml:space="preserve">ÁGUA FRIA </t>
  </si>
  <si>
    <t>TUBO DE LIGAÇÃO PARA SANITÁRIO</t>
  </si>
  <si>
    <t>16.0</t>
  </si>
  <si>
    <t>16.1</t>
  </si>
  <si>
    <t>16.2</t>
  </si>
  <si>
    <t>16.3</t>
  </si>
  <si>
    <t>12.8</t>
  </si>
  <si>
    <t>REDE DE ESGOTO</t>
  </si>
  <si>
    <t>TUBO DE PVC BRANCO PARA REDE COLETORA DE ESGOTO CONDOMINIAL DE PAREDE MACIÇA, DN 100 MM, JUNTA ELÁSTICA - FORNECIMENTO E ASSENTAMENTO. AF_01/2021</t>
  </si>
  <si>
    <t>TUBO PVC, SERIE NORMAL, ESGOTO PREDIAL, DN 75 MM, FORNECIDO E INSTALADO EM PRUMADA DE ESGOTO SANITÁRIO OU VENTILAÇÃO. AF_12/2014</t>
  </si>
  <si>
    <t>TUBO PVC, SERIE NORMAL, ESGOTO PREDIAL, DN 50 MM, FORNECIDO E INSTALADO EM PRUMADA DE ESGOTO SANITÁRIO OU VENTILAÇÃO. AF_12/2014</t>
  </si>
  <si>
    <t>17.01</t>
  </si>
  <si>
    <t>17.12</t>
  </si>
  <si>
    <t>17.0</t>
  </si>
  <si>
    <t>17.03</t>
  </si>
  <si>
    <t>17.04</t>
  </si>
  <si>
    <t xml:space="preserve">PINTURA </t>
  </si>
  <si>
    <t>ESMALTE À BASE ÁGUA EM SUPERFÍCIE METÁLICA, INCLUSIVE PREPARO</t>
  </si>
  <si>
    <t>18.0</t>
  </si>
  <si>
    <t>18.1</t>
  </si>
  <si>
    <t>18.2</t>
  </si>
  <si>
    <t>TRANSPORTE DE SOLO DE 1ª E 2ª CATEGORIA POR CAMINHÃO PARA DISTÂNCIAS
SUPERIORES AO 3° KM ATÉ O 5° KM</t>
  </si>
  <si>
    <t>19.0</t>
  </si>
  <si>
    <t>19.1</t>
  </si>
  <si>
    <t>APLICAÇÃO MANUAL DE PINTURA COM TINTA LÁTEX ACRÍLICA EM PAREDES, DUAS DEMÃOS. AF_06/2014 (EXTERNA)</t>
  </si>
  <si>
    <t>APLICAÇÃO MANUAL DE PINTURA COM TINTA LÁTEX ACRÍLICA EM PAREDES, DUAS DEMÃOS. AF_06/2014 (INTERNA)</t>
  </si>
  <si>
    <t>CAIXA DE GORDURA EM ALVENARIA, 600 X 600 X 600 MM</t>
  </si>
  <si>
    <t>REGISTRO DE PRESSÃO EM LATÃO FUNDIDO CROMADO COM CANOPLA, DN= 3/4´ - LINHA ESPECIAL</t>
  </si>
  <si>
    <t>14.6</t>
  </si>
  <si>
    <t>PORTINHOLA DE ABRIR EM CHAPA, PARA ´PASSA PACOTE´, COMPLETA, SOB MEDIDA (ALÇAPÃO)</t>
  </si>
  <si>
    <t>REGISTRO DE GAVETA EM LATÃO FUNDIDO CROMADO COM CANOPLA, DN= 1 1/2´ - LINHA ESPECIAL</t>
  </si>
  <si>
    <t>RUFO EM CHAPA DE AÇO GALVANIZADO NÚMERO 24, CORTE DE 25 CM,INCLUSO TRANSPORTE VERTICAL. AF_07/2019</t>
  </si>
  <si>
    <t>SABONETEIRAS DISPENSERS PORTA PAPEL TOALHA</t>
  </si>
  <si>
    <t>19.2</t>
  </si>
  <si>
    <t>19.3</t>
  </si>
  <si>
    <t>SABONETEIRA PLASTICA TIPO DISPENSER PARA SABONETE LIQUIDO COM RESERVATORIO 800 A 1500 ML, INCLUSO FIXAÇÃO. AF_01/2020</t>
  </si>
  <si>
    <t>SABONETEIRA DE PAREDE EM METAL CROMADO, INCLUSO FIXAÇÃO. AF_01/2020</t>
  </si>
  <si>
    <t>DISPENSER PAPEL HIGIÊNICO EM ABS PARA ROLÃO 300 / 600 M, COM VISOR</t>
  </si>
  <si>
    <t>DISPENSER TOALHEIRO EM ABS, PARA FOLHAS</t>
  </si>
  <si>
    <t>19.4</t>
  </si>
  <si>
    <t>SUBTOTAL ITEM 8</t>
  </si>
  <si>
    <t>SUBTOTAL ITEM 9</t>
  </si>
  <si>
    <t>SUBTOTAL ITEM 10</t>
  </si>
  <si>
    <t>SUBTOTAL ITEM 11</t>
  </si>
  <si>
    <t>SUBTOTAL ITEM 12</t>
  </si>
  <si>
    <t>SUBTOTAL ITEM 13</t>
  </si>
  <si>
    <t>SUBTOTAL ITEM 14</t>
  </si>
  <si>
    <t>SUBTOTAL ITEM 15</t>
  </si>
  <si>
    <t>SUBTOTAL ITEM 16</t>
  </si>
  <si>
    <t>SUBTOTAL ITEM 17</t>
  </si>
  <si>
    <t>SUBTOTAL ITEM 18</t>
  </si>
  <si>
    <t>SUBTOTAL ITEM 19</t>
  </si>
  <si>
    <t>PORTA TOALHA ROSTO EM METAL CROMADO, TIPO ARGOLA, INCLUSO FIXAÇÃO. AF_01/2020</t>
  </si>
  <si>
    <t>19.5</t>
  </si>
  <si>
    <t>17.05</t>
  </si>
  <si>
    <t>CAIXA SIFONADA DE PVC RÍGIDO DE 100 X 100 X 50 MM, COM GRELHA</t>
  </si>
  <si>
    <t>EXECUÇÃO DE PASSEIO (CALÇADA) OU PISO DE CONCRETO COM CONCRETO MOLDADO IN LOCO, USINADO, ACABAMENTO CONVENCIONAL, NÃO ARMADO. AF_07/2016</t>
  </si>
  <si>
    <t>DEMOLIÇÃO MANUAL DE FORRO QUALQUER, INCLUSIVE SISTEMA DEFIXAÇÃO/TARUGAMENTO</t>
  </si>
  <si>
    <t>1.16</t>
  </si>
  <si>
    <t xml:space="preserve">CAIXA D´ÁGUA, REGISTROS VAVULAS E PORTINHOLA </t>
  </si>
  <si>
    <t xml:space="preserve">TORNEIRA CURTA COM ROSCA PARA USO GERAL, EM LATÃO FUNDIDOCROMADO, DN= 3/4´  </t>
  </si>
  <si>
    <t>OBJETO:REFORMA DOS SANITÁRIOS TG</t>
  </si>
  <si>
    <t xml:space="preserve">LOCAL:RUA 12 DE MARÇO Nº890 - CENTRO </t>
  </si>
  <si>
    <t>REFERÊNCIA: FONTES : CDHU 185/2022 – SINAPI 05/2022 - TODOS COM DESONERAÇÃO</t>
  </si>
  <si>
    <t>ÓRGÃO: DEPARTAMENTO DE URBANISMO E HABITAÇÃO</t>
  </si>
  <si>
    <t>PRAZO DE EXECUÇÃO : 2 MESES</t>
  </si>
  <si>
    <t xml:space="preserve">DATA: </t>
  </si>
  <si>
    <t>BDI=&gt;</t>
  </si>
  <si>
    <t>______________________________________</t>
  </si>
  <si>
    <t>_______________________________</t>
  </si>
  <si>
    <t>CONTRATADA</t>
  </si>
  <si>
    <t>RESPONSÁVEL TÉCNICO</t>
  </si>
  <si>
    <t>RESP. TÉCNICO</t>
  </si>
  <si>
    <t>_____________________________________</t>
  </si>
  <si>
    <t>__________________________________________</t>
  </si>
  <si>
    <t>LOCAL:  XXXXXXXXXXXXXXXXXXXXXXXXX - PARAGUAÇU PAULISTA - SP</t>
  </si>
  <si>
    <t xml:space="preserve">BDI ADOTADO: (COFINS) +  (PIS) +  (ISS PREF. PARAGUAÇU) +  ( REF. DESONERAÇÃO) = </t>
  </si>
  <si>
    <t xml:space="preserve">DESCRIÇÃO DO OBJETO: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</si>
</sst>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-&quot;R$ &quot;* #,##0.00_-;&quot;-R$ &quot;* #,##0.00_-;_-&quot;R$ &quot;* \-??_-;_-@_-"/>
    <numFmt numFmtId="165" formatCode="_-* #,##0.00_-;\-* #,##0.00_-;_-* \-??_-;_-@_-"/>
    <numFmt numFmtId="166" formatCode="#,##0.00&quot; &quot;;&quot;(&quot;#,##0.00&quot;)&quot;;&quot;-&quot;#&quot; &quot;;&quot; &quot;@&quot; &quot;"/>
    <numFmt numFmtId="167" formatCode="[$R$-416]&quot; &quot;#,##0.00;[Red]&quot;-&quot;[$R$-416]&quot; &quot;#,##0.00"/>
    <numFmt numFmtId="168" formatCode="0.00%&quot; (*)&quot;"/>
  </numFmts>
  <fonts count="35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6"/>
      <color rgb="FF000000"/>
      <name val="Arial"/>
      <family val="2"/>
      <charset val="1"/>
    </font>
    <font>
      <sz val="8"/>
      <name val="Calibri"/>
      <family val="2"/>
      <charset val="1"/>
    </font>
    <font>
      <sz val="11"/>
      <name val="Arial"/>
      <family val="1"/>
    </font>
    <font>
      <sz val="1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FFFF"/>
      <name val="Arial"/>
      <family val="2"/>
    </font>
    <font>
      <i/>
      <sz val="11"/>
      <color rgb="FF7F7F7F"/>
      <name val="Calibri"/>
      <family val="2"/>
    </font>
    <font>
      <b/>
      <sz val="11"/>
      <color rgb="FFFFFFFF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sz val="14"/>
      <color indexed="8"/>
      <name val="Calibri"/>
      <family val="2"/>
    </font>
    <font>
      <sz val="12"/>
      <color indexed="8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b/>
      <sz val="11"/>
      <color indexed="8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color rgb="FF000000"/>
      <name val="Calibri"/>
      <family val="2"/>
    </font>
    <font>
      <sz val="12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B2B2B2"/>
      </patternFill>
    </fill>
    <fill>
      <patternFill patternType="solid">
        <fgColor theme="4" tint="0.79998168889431442"/>
        <bgColor rgb="FFCCCCCC"/>
      </patternFill>
    </fill>
    <fill>
      <patternFill patternType="solid">
        <fgColor theme="4" tint="0.79998168889431442"/>
        <bgColor rgb="FFCCFFCC"/>
      </patternFill>
    </fill>
    <fill>
      <patternFill patternType="solid">
        <fgColor rgb="FFFFFFFF"/>
        <bgColor indexed="64"/>
      </patternFill>
    </fill>
  </fills>
  <borders count="1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rgb="FF000080"/>
      </left>
      <right style="dotted">
        <color rgb="FF000080"/>
      </right>
      <top style="dotted">
        <color rgb="FF000080"/>
      </top>
      <bottom style="dotted">
        <color rgb="FF000080"/>
      </bottom>
      <diagonal/>
    </border>
    <border>
      <left style="dotted">
        <color rgb="FF000080"/>
      </left>
      <right/>
      <top style="dotted">
        <color rgb="FF000080"/>
      </top>
      <bottom style="dotted">
        <color rgb="FF000080"/>
      </bottom>
      <diagonal/>
    </border>
    <border>
      <left/>
      <right/>
      <top style="dotted">
        <color rgb="FF000080"/>
      </top>
      <bottom style="dotted">
        <color rgb="FF00008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rgb="FF000000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rgb="FF000000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rgb="FF000000"/>
      </right>
      <top style="dotted">
        <color auto="1"/>
      </top>
      <bottom style="dotted">
        <color auto="1"/>
      </bottom>
      <diagonal/>
    </border>
    <border>
      <left style="dotted">
        <color rgb="FF000000"/>
      </left>
      <right/>
      <top style="dotted">
        <color auto="1"/>
      </top>
      <bottom/>
      <diagonal/>
    </border>
    <border>
      <left/>
      <right style="dotted">
        <color rgb="FF000000"/>
      </right>
      <top style="dotted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/>
      <top style="thick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000080"/>
      </left>
      <right style="dotted">
        <color rgb="FF000080"/>
      </right>
      <top style="hair">
        <color auto="1"/>
      </top>
      <bottom style="hair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rgb="FF000080"/>
      </left>
      <right style="dashed">
        <color rgb="FF000080"/>
      </right>
      <top style="dashed">
        <color rgb="FF000080"/>
      </top>
      <bottom style="dashed">
        <color rgb="FF000080"/>
      </bottom>
      <diagonal/>
    </border>
    <border>
      <left style="hair">
        <color auto="1"/>
      </left>
      <right style="hair">
        <color auto="1"/>
      </right>
      <top style="dashed">
        <color auto="1"/>
      </top>
      <bottom style="dashed">
        <color auto="1"/>
      </bottom>
      <diagonal/>
    </border>
    <border>
      <left style="hair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hair">
        <color auto="1"/>
      </right>
      <top style="dashed">
        <color auto="1"/>
      </top>
      <bottom style="dashed">
        <color auto="1"/>
      </bottom>
      <diagonal/>
    </border>
    <border>
      <left/>
      <right/>
      <top style="dotted">
        <color rgb="FF000080"/>
      </top>
      <bottom/>
      <diagonal/>
    </border>
    <border>
      <left/>
      <right style="dotted">
        <color rgb="FF000080"/>
      </right>
      <top style="dotted">
        <color rgb="FF000080"/>
      </top>
      <bottom/>
      <diagonal/>
    </border>
    <border>
      <left style="dotted">
        <color rgb="FF000080"/>
      </left>
      <right/>
      <top style="dotted">
        <color rgb="FF000080"/>
      </top>
      <bottom/>
      <diagonal/>
    </border>
    <border>
      <left/>
      <right/>
      <top style="dashed">
        <color auto="1"/>
      </top>
      <bottom style="dashed">
        <color rgb="FF000080"/>
      </bottom>
      <diagonal/>
    </border>
    <border>
      <left/>
      <right/>
      <top style="dashed">
        <color rgb="FF000080"/>
      </top>
      <bottom style="dashed">
        <color rgb="FF000080"/>
      </bottom>
      <diagonal/>
    </border>
    <border>
      <left/>
      <right style="dashed">
        <color rgb="FF000080"/>
      </right>
      <top style="dashed">
        <color rgb="FF000080"/>
      </top>
      <bottom style="dashed">
        <color rgb="FF000080"/>
      </bottom>
      <diagonal/>
    </border>
    <border>
      <left/>
      <right/>
      <top style="dashed">
        <color rgb="FF000080"/>
      </top>
      <bottom style="dotted">
        <color rgb="FF000080"/>
      </bottom>
      <diagonal/>
    </border>
    <border>
      <left/>
      <right/>
      <top style="dashed">
        <color rgb="FF000080"/>
      </top>
      <bottom/>
      <diagonal/>
    </border>
    <border>
      <left style="dashed">
        <color rgb="FF000080"/>
      </left>
      <right style="dashed">
        <color rgb="FF000080"/>
      </right>
      <top/>
      <bottom style="dashed">
        <color rgb="FF000080"/>
      </bottom>
      <diagonal/>
    </border>
    <border>
      <left style="dashed">
        <color rgb="FF000080"/>
      </left>
      <right/>
      <top/>
      <bottom style="dashed">
        <color rgb="FF000080"/>
      </bottom>
      <diagonal/>
    </border>
    <border>
      <left/>
      <right/>
      <top/>
      <bottom style="dashed">
        <color rgb="FF000080"/>
      </bottom>
      <diagonal/>
    </border>
    <border>
      <left/>
      <right style="dashed">
        <color rgb="FF000080"/>
      </right>
      <top/>
      <bottom style="dashed">
        <color rgb="FF000080"/>
      </bottom>
      <diagonal/>
    </border>
    <border>
      <left style="dashed">
        <color rgb="FF000080"/>
      </left>
      <right style="dashed">
        <color rgb="FF000080"/>
      </right>
      <top style="dashed">
        <color rgb="FF000080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 style="dashed">
        <color rgb="FF000080"/>
      </bottom>
      <diagonal/>
    </border>
    <border>
      <left/>
      <right style="dashed">
        <color auto="1"/>
      </right>
      <top style="dashed">
        <color auto="1"/>
      </top>
      <bottom style="dashed">
        <color rgb="FF000080"/>
      </bottom>
      <diagonal/>
    </border>
    <border>
      <left style="dashed">
        <color auto="1"/>
      </left>
      <right style="dashed">
        <color rgb="FF000080"/>
      </right>
      <top style="dashed">
        <color rgb="FF000080"/>
      </top>
      <bottom style="dashed">
        <color rgb="FF000080"/>
      </bottom>
      <diagonal/>
    </border>
    <border>
      <left style="dashed">
        <color rgb="FF000080"/>
      </left>
      <right style="dashed">
        <color auto="1"/>
      </right>
      <top style="dashed">
        <color rgb="FF000080"/>
      </top>
      <bottom style="dashed">
        <color rgb="FF000080"/>
      </bottom>
      <diagonal/>
    </border>
    <border>
      <left style="dashed">
        <color auto="1"/>
      </left>
      <right/>
      <top style="dashed">
        <color rgb="FF000080"/>
      </top>
      <bottom/>
      <diagonal/>
    </border>
    <border>
      <left/>
      <right style="dashed">
        <color auto="1"/>
      </right>
      <top style="dashed">
        <color rgb="FF000080"/>
      </top>
      <bottom/>
      <diagonal/>
    </border>
    <border>
      <left style="dashed">
        <color auto="1"/>
      </left>
      <right/>
      <top/>
      <bottom style="dashed">
        <color rgb="FF000080"/>
      </bottom>
      <diagonal/>
    </border>
    <border>
      <left/>
      <right style="dashed">
        <color auto="1"/>
      </right>
      <top/>
      <bottom style="dashed">
        <color rgb="FF000080"/>
      </bottom>
      <diagonal/>
    </border>
    <border>
      <left style="dashed">
        <color auto="1"/>
      </left>
      <right/>
      <top style="dashed">
        <color rgb="FF000080"/>
      </top>
      <bottom style="dotted">
        <color rgb="FF000080"/>
      </bottom>
      <diagonal/>
    </border>
    <border>
      <left/>
      <right style="dashed">
        <color auto="1"/>
      </right>
      <top style="dashed">
        <color rgb="FF000080"/>
      </top>
      <bottom style="dotted">
        <color rgb="FF000080"/>
      </bottom>
      <diagonal/>
    </border>
    <border>
      <left style="dashed">
        <color auto="1"/>
      </left>
      <right/>
      <top style="dotted">
        <color rgb="FF000080"/>
      </top>
      <bottom style="dotted">
        <color rgb="FF000080"/>
      </bottom>
      <diagonal/>
    </border>
    <border>
      <left/>
      <right style="dashed">
        <color auto="1"/>
      </right>
      <top style="dotted">
        <color rgb="FF000080"/>
      </top>
      <bottom style="dotted">
        <color rgb="FF000080"/>
      </bottom>
      <diagonal/>
    </border>
    <border>
      <left style="dashed">
        <color auto="1"/>
      </left>
      <right/>
      <top style="dotted">
        <color rgb="FF000080"/>
      </top>
      <bottom/>
      <diagonal/>
    </border>
    <border>
      <left/>
      <right style="dashed">
        <color auto="1"/>
      </right>
      <top style="dotted">
        <color rgb="FF000080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otted">
        <color auto="1"/>
      </right>
      <top/>
      <bottom style="dashed">
        <color auto="1"/>
      </bottom>
      <diagonal/>
    </border>
    <border>
      <left style="dott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hair">
        <color auto="1"/>
      </top>
      <bottom style="hair">
        <color auto="1"/>
      </bottom>
      <diagonal/>
    </border>
    <border>
      <left style="dashed">
        <color auto="1"/>
      </left>
      <right/>
      <top style="dashed">
        <color rgb="FF000080"/>
      </top>
      <bottom style="dashed">
        <color rgb="FF000080"/>
      </bottom>
      <diagonal/>
    </border>
    <border>
      <left/>
      <right style="dashed">
        <color auto="1"/>
      </right>
      <top style="dashed">
        <color rgb="FF000080"/>
      </top>
      <bottom style="dashed">
        <color rgb="FF000080"/>
      </bottom>
      <diagonal/>
    </border>
    <border>
      <left style="dashed">
        <color auto="1"/>
      </left>
      <right style="dashed">
        <color rgb="FF000080"/>
      </right>
      <top style="dashed">
        <color rgb="FF000080"/>
      </top>
      <bottom style="dashed">
        <color auto="1"/>
      </bottom>
      <diagonal/>
    </border>
    <border>
      <left style="dashed">
        <color rgb="FF000080"/>
      </left>
      <right style="dashed">
        <color rgb="FF000080"/>
      </right>
      <top style="dashed">
        <color rgb="FF000080"/>
      </top>
      <bottom style="dashed">
        <color auto="1"/>
      </bottom>
      <diagonal/>
    </border>
    <border>
      <left/>
      <right style="dashed">
        <color rgb="FF000080"/>
      </right>
      <top style="dashed">
        <color rgb="FF000080"/>
      </top>
      <bottom style="dashed">
        <color auto="1"/>
      </bottom>
      <diagonal/>
    </border>
    <border>
      <left style="dashed">
        <color rgb="FF000080"/>
      </left>
      <right style="dashed">
        <color auto="1"/>
      </right>
      <top style="dashed">
        <color rgb="FF000080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rgb="FF000080"/>
      </bottom>
      <diagonal/>
    </border>
    <border>
      <left style="dashed">
        <color auto="1"/>
      </left>
      <right style="dashed">
        <color rgb="FF000080"/>
      </right>
      <top style="dashed">
        <color rgb="FF000080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rgb="FF000080"/>
      </left>
      <right style="dashed">
        <color auto="1"/>
      </right>
      <top style="dashed">
        <color rgb="FF000080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dashed">
        <color rgb="FF000080"/>
      </right>
      <top/>
      <bottom style="dashed">
        <color rgb="FF000080"/>
      </bottom>
      <diagonal/>
    </border>
  </borders>
  <cellStyleXfs count="7">
    <xf numFmtId="0" fontId="0" fillId="0" borderId="0"/>
    <xf numFmtId="164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165" fontId="2" fillId="0" borderId="0" applyBorder="0" applyProtection="0"/>
    <xf numFmtId="0" fontId="8" fillId="0" borderId="0"/>
    <xf numFmtId="0" fontId="14" fillId="0" borderId="0"/>
  </cellStyleXfs>
  <cellXfs count="398">
    <xf numFmtId="0" fontId="0" fillId="0" borderId="0" xfId="0"/>
    <xf numFmtId="0" fontId="0" fillId="0" borderId="0" xfId="0" applyAlignment="1">
      <alignment horizontal="center"/>
    </xf>
    <xf numFmtId="44" fontId="3" fillId="0" borderId="3" xfId="1" applyNumberFormat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44" fontId="4" fillId="0" borderId="4" xfId="0" applyNumberFormat="1" applyFont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/>
    </xf>
    <xf numFmtId="0" fontId="13" fillId="4" borderId="23" xfId="0" applyFont="1" applyFill="1" applyBorder="1"/>
    <xf numFmtId="0" fontId="13" fillId="4" borderId="25" xfId="0" applyFont="1" applyFill="1" applyBorder="1"/>
    <xf numFmtId="0" fontId="13" fillId="4" borderId="26" xfId="0" applyFont="1" applyFill="1" applyBorder="1"/>
    <xf numFmtId="0" fontId="11" fillId="0" borderId="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30" xfId="0" applyFont="1" applyBorder="1" applyAlignment="1">
      <alignment horizontal="center" vertical="center"/>
    </xf>
    <xf numFmtId="44" fontId="11" fillId="0" borderId="8" xfId="0" applyNumberFormat="1" applyFont="1" applyBorder="1" applyAlignment="1" applyProtection="1">
      <alignment horizontal="center"/>
      <protection locked="0"/>
    </xf>
    <xf numFmtId="10" fontId="11" fillId="0" borderId="8" xfId="0" applyNumberFormat="1" applyFont="1" applyBorder="1" applyAlignment="1">
      <alignment horizontal="center"/>
    </xf>
    <xf numFmtId="44" fontId="11" fillId="0" borderId="8" xfId="0" applyNumberFormat="1" applyFont="1" applyBorder="1" applyAlignment="1">
      <alignment horizontal="center"/>
    </xf>
    <xf numFmtId="44" fontId="11" fillId="0" borderId="31" xfId="0" applyNumberFormat="1" applyFont="1" applyBorder="1" applyAlignment="1">
      <alignment horizontal="center"/>
    </xf>
    <xf numFmtId="167" fontId="0" fillId="0" borderId="0" xfId="0" applyNumberFormat="1"/>
    <xf numFmtId="44" fontId="11" fillId="0" borderId="8" xfId="0" applyNumberFormat="1" applyFont="1" applyBorder="1" applyAlignment="1" applyProtection="1">
      <alignment horizontal="center" vertical="center"/>
      <protection locked="0"/>
    </xf>
    <xf numFmtId="0" fontId="12" fillId="0" borderId="34" xfId="0" applyFont="1" applyBorder="1" applyAlignment="1">
      <alignment horizontal="center"/>
    </xf>
    <xf numFmtId="0" fontId="12" fillId="0" borderId="32" xfId="0" applyFont="1" applyBorder="1"/>
    <xf numFmtId="0" fontId="12" fillId="0" borderId="33" xfId="0" applyFont="1" applyBorder="1"/>
    <xf numFmtId="10" fontId="12" fillId="0" borderId="8" xfId="0" applyNumberFormat="1" applyFont="1" applyBorder="1" applyAlignment="1">
      <alignment horizontal="center"/>
    </xf>
    <xf numFmtId="44" fontId="12" fillId="0" borderId="31" xfId="0" applyNumberFormat="1" applyFont="1" applyBorder="1" applyAlignment="1">
      <alignment horizontal="center"/>
    </xf>
    <xf numFmtId="0" fontId="11" fillId="0" borderId="30" xfId="0" applyFont="1" applyBorder="1"/>
    <xf numFmtId="0" fontId="11" fillId="0" borderId="8" xfId="0" applyFont="1" applyBorder="1"/>
    <xf numFmtId="0" fontId="11" fillId="0" borderId="37" xfId="0" applyFont="1" applyBorder="1"/>
    <xf numFmtId="0" fontId="11" fillId="0" borderId="9" xfId="0" applyFont="1" applyBorder="1"/>
    <xf numFmtId="0" fontId="11" fillId="0" borderId="38" xfId="0" applyFont="1" applyBorder="1"/>
    <xf numFmtId="0" fontId="11" fillId="0" borderId="17" xfId="0" applyFont="1" applyBorder="1"/>
    <xf numFmtId="44" fontId="12" fillId="0" borderId="18" xfId="0" applyNumberFormat="1" applyFont="1" applyBorder="1"/>
    <xf numFmtId="0" fontId="9" fillId="0" borderId="18" xfId="0" applyFont="1" applyBorder="1"/>
    <xf numFmtId="0" fontId="12" fillId="0" borderId="39" xfId="0" applyFont="1" applyBorder="1"/>
    <xf numFmtId="0" fontId="11" fillId="0" borderId="39" xfId="0" applyFont="1" applyBorder="1"/>
    <xf numFmtId="0" fontId="13" fillId="0" borderId="25" xfId="0" applyFont="1" applyBorder="1"/>
    <xf numFmtId="0" fontId="12" fillId="0" borderId="25" xfId="0" applyFont="1" applyBorder="1"/>
    <xf numFmtId="0" fontId="11" fillId="0" borderId="25" xfId="0" applyFont="1" applyBorder="1"/>
    <xf numFmtId="0" fontId="11" fillId="0" borderId="26" xfId="0" applyFont="1" applyBorder="1"/>
    <xf numFmtId="0" fontId="11" fillId="3" borderId="8" xfId="0" applyFont="1" applyFill="1" applyBorder="1" applyAlignment="1">
      <alignment horizontal="center"/>
    </xf>
    <xf numFmtId="2" fontId="11" fillId="3" borderId="8" xfId="0" applyNumberFormat="1" applyFont="1" applyFill="1" applyBorder="1" applyAlignment="1" applyProtection="1">
      <alignment horizontal="center"/>
      <protection locked="0"/>
    </xf>
    <xf numFmtId="2" fontId="11" fillId="3" borderId="8" xfId="0" applyNumberFormat="1" applyFont="1" applyFill="1" applyBorder="1" applyAlignment="1" applyProtection="1">
      <alignment horizontal="center" vertical="center"/>
      <protection locked="0"/>
    </xf>
    <xf numFmtId="0" fontId="0" fillId="5" borderId="0" xfId="0" applyFill="1"/>
    <xf numFmtId="44" fontId="12" fillId="0" borderId="8" xfId="0" applyNumberFormat="1" applyFont="1" applyBorder="1" applyAlignment="1">
      <alignment horizontal="center"/>
    </xf>
    <xf numFmtId="0" fontId="13" fillId="0" borderId="0" xfId="0" applyFont="1"/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9" fillId="0" borderId="0" xfId="0" applyFont="1"/>
    <xf numFmtId="0" fontId="15" fillId="0" borderId="0" xfId="0" applyFont="1" applyAlignment="1">
      <alignment horizontal="left"/>
    </xf>
    <xf numFmtId="0" fontId="15" fillId="0" borderId="0" xfId="0" applyFont="1"/>
    <xf numFmtId="0" fontId="12" fillId="0" borderId="0" xfId="0" applyFont="1" applyProtection="1">
      <protection locked="0"/>
    </xf>
    <xf numFmtId="10" fontId="13" fillId="0" borderId="0" xfId="0" applyNumberFormat="1" applyFont="1"/>
    <xf numFmtId="0" fontId="11" fillId="0" borderId="18" xfId="0" applyFont="1" applyBorder="1"/>
    <xf numFmtId="0" fontId="20" fillId="5" borderId="0" xfId="0" applyFont="1" applyFill="1"/>
    <xf numFmtId="0" fontId="5" fillId="8" borderId="42" xfId="0" applyFont="1" applyFill="1" applyBorder="1" applyAlignment="1">
      <alignment horizontal="center" vertical="top" wrapText="1"/>
    </xf>
    <xf numFmtId="0" fontId="5" fillId="8" borderId="43" xfId="0" applyFont="1" applyFill="1" applyBorder="1" applyAlignment="1">
      <alignment horizontal="center" vertical="center" wrapText="1"/>
    </xf>
    <xf numFmtId="0" fontId="5" fillId="8" borderId="44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9" fillId="9" borderId="46" xfId="0" applyFont="1" applyFill="1" applyBorder="1" applyAlignment="1">
      <alignment horizontal="center" vertical="center" wrapText="1"/>
    </xf>
    <xf numFmtId="10" fontId="9" fillId="0" borderId="47" xfId="0" applyNumberFormat="1" applyFont="1" applyBorder="1" applyAlignment="1">
      <alignment horizontal="center" vertical="center" wrapText="1"/>
    </xf>
    <xf numFmtId="10" fontId="9" fillId="0" borderId="44" xfId="0" applyNumberFormat="1" applyFont="1" applyBorder="1" applyAlignment="1">
      <alignment horizontal="center" vertical="center" wrapText="1"/>
    </xf>
    <xf numFmtId="10" fontId="5" fillId="10" borderId="48" xfId="0" applyNumberFormat="1" applyFont="1" applyFill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/>
    </xf>
    <xf numFmtId="10" fontId="9" fillId="0" borderId="49" xfId="0" applyNumberFormat="1" applyFont="1" applyBorder="1" applyAlignment="1">
      <alignment horizontal="center" vertical="center" wrapText="1"/>
    </xf>
    <xf numFmtId="10" fontId="9" fillId="0" borderId="50" xfId="0" applyNumberFormat="1" applyFont="1" applyBorder="1" applyAlignment="1">
      <alignment horizontal="center" vertical="center" wrapText="1"/>
    </xf>
    <xf numFmtId="0" fontId="9" fillId="9" borderId="51" xfId="0" applyFont="1" applyFill="1" applyBorder="1" applyAlignment="1">
      <alignment horizontal="center" vertical="center" wrapText="1"/>
    </xf>
    <xf numFmtId="10" fontId="9" fillId="0" borderId="48" xfId="0" applyNumberFormat="1" applyFont="1" applyBorder="1" applyAlignment="1">
      <alignment horizontal="center" vertical="center" wrapText="1"/>
    </xf>
    <xf numFmtId="10" fontId="5" fillId="10" borderId="52" xfId="0" applyNumberFormat="1" applyFont="1" applyFill="1" applyBorder="1" applyAlignment="1">
      <alignment horizontal="center" vertical="center" wrapText="1"/>
    </xf>
    <xf numFmtId="0" fontId="9" fillId="9" borderId="53" xfId="0" applyFont="1" applyFill="1" applyBorder="1" applyAlignment="1">
      <alignment horizontal="center" vertical="center" wrapText="1"/>
    </xf>
    <xf numFmtId="10" fontId="23" fillId="10" borderId="57" xfId="0" applyNumberFormat="1" applyFont="1" applyFill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/>
    </xf>
    <xf numFmtId="0" fontId="9" fillId="6" borderId="58" xfId="0" applyFont="1" applyFill="1" applyBorder="1" applyAlignment="1">
      <alignment vertical="center" wrapText="1"/>
    </xf>
    <xf numFmtId="168" fontId="9" fillId="6" borderId="59" xfId="0" applyNumberFormat="1" applyFont="1" applyFill="1" applyBorder="1" applyAlignment="1">
      <alignment horizontal="center" vertical="center"/>
    </xf>
    <xf numFmtId="10" fontId="0" fillId="6" borderId="60" xfId="0" applyNumberFormat="1" applyFill="1" applyBorder="1"/>
    <xf numFmtId="0" fontId="0" fillId="6" borderId="61" xfId="0" applyFill="1" applyBorder="1"/>
    <xf numFmtId="0" fontId="20" fillId="0" borderId="0" xfId="0" applyFont="1"/>
    <xf numFmtId="0" fontId="10" fillId="0" borderId="0" xfId="0" applyFont="1" applyAlignment="1">
      <alignment horizontal="right"/>
    </xf>
    <xf numFmtId="10" fontId="24" fillId="10" borderId="0" xfId="0" applyNumberFormat="1" applyFont="1" applyFill="1"/>
    <xf numFmtId="0" fontId="10" fillId="0" borderId="0" xfId="0" applyFont="1"/>
    <xf numFmtId="0" fontId="25" fillId="0" borderId="2" xfId="0" applyFont="1" applyBorder="1"/>
    <xf numFmtId="0" fontId="26" fillId="5" borderId="62" xfId="0" applyFont="1" applyFill="1" applyBorder="1"/>
    <xf numFmtId="0" fontId="26" fillId="5" borderId="13" xfId="0" applyFont="1" applyFill="1" applyBorder="1"/>
    <xf numFmtId="0" fontId="27" fillId="5" borderId="13" xfId="0" applyFont="1" applyFill="1" applyBorder="1"/>
    <xf numFmtId="0" fontId="28" fillId="5" borderId="63" xfId="0" applyFont="1" applyFill="1" applyBorder="1"/>
    <xf numFmtId="0" fontId="29" fillId="5" borderId="64" xfId="0" applyFont="1" applyFill="1" applyBorder="1"/>
    <xf numFmtId="0" fontId="26" fillId="5" borderId="0" xfId="0" applyFont="1" applyFill="1"/>
    <xf numFmtId="0" fontId="27" fillId="5" borderId="0" xfId="0" applyFont="1" applyFill="1"/>
    <xf numFmtId="0" fontId="30" fillId="5" borderId="65" xfId="0" applyFont="1" applyFill="1" applyBorder="1"/>
    <xf numFmtId="0" fontId="28" fillId="5" borderId="65" xfId="0" applyFont="1" applyFill="1" applyBorder="1"/>
    <xf numFmtId="0" fontId="29" fillId="5" borderId="66" xfId="0" applyFont="1" applyFill="1" applyBorder="1"/>
    <xf numFmtId="0" fontId="26" fillId="5" borderId="67" xfId="0" applyFont="1" applyFill="1" applyBorder="1"/>
    <xf numFmtId="0" fontId="27" fillId="5" borderId="67" xfId="0" applyFont="1" applyFill="1" applyBorder="1"/>
    <xf numFmtId="0" fontId="28" fillId="5" borderId="68" xfId="0" applyFont="1" applyFill="1" applyBorder="1"/>
    <xf numFmtId="0" fontId="31" fillId="5" borderId="0" xfId="0" applyFont="1" applyFill="1"/>
    <xf numFmtId="0" fontId="31" fillId="5" borderId="62" xfId="0" applyFont="1" applyFill="1" applyBorder="1"/>
    <xf numFmtId="0" fontId="31" fillId="5" borderId="13" xfId="0" applyFont="1" applyFill="1" applyBorder="1"/>
    <xf numFmtId="0" fontId="31" fillId="5" borderId="63" xfId="0" applyFont="1" applyFill="1" applyBorder="1"/>
    <xf numFmtId="0" fontId="31" fillId="5" borderId="64" xfId="0" applyFont="1" applyFill="1" applyBorder="1"/>
    <xf numFmtId="0" fontId="31" fillId="5" borderId="65" xfId="0" applyFont="1" applyFill="1" applyBorder="1"/>
    <xf numFmtId="0" fontId="21" fillId="5" borderId="66" xfId="0" applyFont="1" applyFill="1" applyBorder="1"/>
    <xf numFmtId="0" fontId="31" fillId="5" borderId="67" xfId="0" applyFont="1" applyFill="1" applyBorder="1"/>
    <xf numFmtId="0" fontId="31" fillId="5" borderId="68" xfId="0" applyFont="1" applyFill="1" applyBorder="1"/>
    <xf numFmtId="44" fontId="12" fillId="0" borderId="35" xfId="0" applyNumberFormat="1" applyFont="1" applyBorder="1" applyAlignment="1">
      <alignment horizontal="center"/>
    </xf>
    <xf numFmtId="2" fontId="4" fillId="0" borderId="69" xfId="0" applyNumberFormat="1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2" fontId="4" fillId="0" borderId="70" xfId="0" applyNumberFormat="1" applyFont="1" applyBorder="1" applyAlignment="1">
      <alignment horizontal="center" vertical="center" wrapText="1"/>
    </xf>
    <xf numFmtId="0" fontId="4" fillId="0" borderId="70" xfId="0" applyFont="1" applyBorder="1" applyAlignment="1">
      <alignment vertical="center" wrapText="1"/>
    </xf>
    <xf numFmtId="2" fontId="9" fillId="0" borderId="70" xfId="0" applyNumberFormat="1" applyFont="1" applyBorder="1" applyAlignment="1">
      <alignment horizontal="center" vertical="center" wrapText="1"/>
    </xf>
    <xf numFmtId="0" fontId="9" fillId="0" borderId="70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justify" vertical="center" wrapText="1"/>
    </xf>
    <xf numFmtId="2" fontId="4" fillId="0" borderId="70" xfId="0" applyNumberFormat="1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4" xfId="0" applyFont="1" applyBorder="1" applyAlignment="1">
      <alignment horizontal="justify" vertical="center" wrapText="1"/>
    </xf>
    <xf numFmtId="44" fontId="4" fillId="0" borderId="74" xfId="0" applyNumberFormat="1" applyFont="1" applyBorder="1" applyAlignment="1">
      <alignment horizontal="center" vertical="center" wrapText="1"/>
    </xf>
    <xf numFmtId="44" fontId="3" fillId="0" borderId="74" xfId="1" applyNumberFormat="1" applyFont="1" applyBorder="1" applyAlignment="1" applyProtection="1">
      <alignment horizontal="center" vertical="center"/>
    </xf>
    <xf numFmtId="0" fontId="3" fillId="0" borderId="74" xfId="0" applyFont="1" applyBorder="1" applyAlignment="1">
      <alignment horizontal="justify" vertical="center" wrapText="1"/>
    </xf>
    <xf numFmtId="2" fontId="4" fillId="0" borderId="74" xfId="0" applyNumberFormat="1" applyFont="1" applyBorder="1" applyAlignment="1">
      <alignment horizontal="center" vertical="center"/>
    </xf>
    <xf numFmtId="44" fontId="9" fillId="0" borderId="74" xfId="0" applyNumberFormat="1" applyFont="1" applyBorder="1" applyAlignment="1">
      <alignment horizontal="center" vertical="center" wrapText="1"/>
    </xf>
    <xf numFmtId="0" fontId="4" fillId="0" borderId="74" xfId="5" applyFont="1" applyBorder="1" applyAlignment="1">
      <alignment horizontal="center" vertical="center" wrapText="1"/>
    </xf>
    <xf numFmtId="0" fontId="4" fillId="0" borderId="74" xfId="0" applyFont="1" applyBorder="1"/>
    <xf numFmtId="0" fontId="3" fillId="0" borderId="78" xfId="0" applyFont="1" applyBorder="1" applyAlignment="1">
      <alignment vertical="center"/>
    </xf>
    <xf numFmtId="0" fontId="4" fillId="0" borderId="78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3" fillId="0" borderId="0" xfId="4" applyFont="1" applyBorder="1" applyAlignment="1" applyProtection="1">
      <alignment horizontal="center" vertical="center"/>
    </xf>
    <xf numFmtId="165" fontId="3" fillId="0" borderId="0" xfId="4" applyFont="1" applyBorder="1" applyAlignment="1" applyProtection="1">
      <alignment horizontal="center" vertical="center" wrapText="1"/>
    </xf>
    <xf numFmtId="10" fontId="3" fillId="0" borderId="0" xfId="2" applyNumberFormat="1" applyFont="1" applyBorder="1" applyAlignment="1" applyProtection="1">
      <alignment horizontal="center" vertical="center"/>
    </xf>
    <xf numFmtId="9" fontId="0" fillId="0" borderId="0" xfId="0" applyNumberFormat="1"/>
    <xf numFmtId="44" fontId="3" fillId="0" borderId="86" xfId="1" applyNumberFormat="1" applyFont="1" applyBorder="1" applyAlignment="1" applyProtection="1">
      <alignment horizontal="center" vertical="center"/>
    </xf>
    <xf numFmtId="0" fontId="4" fillId="0" borderId="70" xfId="0" quotePrefix="1" applyFont="1" applyBorder="1" applyAlignment="1">
      <alignment horizontal="center" vertical="center"/>
    </xf>
    <xf numFmtId="0" fontId="3" fillId="0" borderId="88" xfId="0" applyFont="1" applyBorder="1" applyAlignment="1">
      <alignment horizontal="justify" vertical="center" wrapText="1"/>
    </xf>
    <xf numFmtId="0" fontId="4" fillId="0" borderId="88" xfId="0" applyFont="1" applyBorder="1" applyAlignment="1">
      <alignment horizontal="center" vertical="center"/>
    </xf>
    <xf numFmtId="2" fontId="4" fillId="0" borderId="88" xfId="0" applyNumberFormat="1" applyFont="1" applyBorder="1" applyAlignment="1">
      <alignment horizontal="center" vertical="center"/>
    </xf>
    <xf numFmtId="44" fontId="4" fillId="0" borderId="89" xfId="1" applyNumberFormat="1" applyFont="1" applyBorder="1" applyAlignment="1" applyProtection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0" fontId="12" fillId="12" borderId="20" xfId="0" applyFont="1" applyFill="1" applyBorder="1" applyAlignment="1">
      <alignment horizontal="left" vertical="center"/>
    </xf>
    <xf numFmtId="0" fontId="12" fillId="12" borderId="20" xfId="0" applyFont="1" applyFill="1" applyBorder="1" applyAlignment="1">
      <alignment horizontal="left" vertical="top" wrapText="1"/>
    </xf>
    <xf numFmtId="0" fontId="12" fillId="12" borderId="20" xfId="0" applyFont="1" applyFill="1" applyBorder="1" applyAlignment="1">
      <alignment horizontal="left"/>
    </xf>
    <xf numFmtId="0" fontId="12" fillId="12" borderId="20" xfId="0" applyFont="1" applyFill="1" applyBorder="1"/>
    <xf numFmtId="0" fontId="12" fillId="12" borderId="21" xfId="0" applyFont="1" applyFill="1" applyBorder="1"/>
    <xf numFmtId="0" fontId="12" fillId="12" borderId="0" xfId="0" applyFont="1" applyFill="1" applyAlignment="1">
      <alignment horizontal="left" vertical="center"/>
    </xf>
    <xf numFmtId="0" fontId="12" fillId="12" borderId="0" xfId="0" applyFont="1" applyFill="1" applyAlignment="1">
      <alignment horizontal="left" vertical="top" wrapText="1"/>
    </xf>
    <xf numFmtId="0" fontId="12" fillId="12" borderId="0" xfId="0" applyFont="1" applyFill="1" applyAlignment="1">
      <alignment horizontal="left"/>
    </xf>
    <xf numFmtId="0" fontId="12" fillId="12" borderId="0" xfId="0" applyFont="1" applyFill="1"/>
    <xf numFmtId="0" fontId="12" fillId="12" borderId="18" xfId="0" applyFont="1" applyFill="1" applyBorder="1"/>
    <xf numFmtId="0" fontId="12" fillId="12" borderId="0" xfId="0" applyFont="1" applyFill="1" applyAlignment="1">
      <alignment horizontal="center"/>
    </xf>
    <xf numFmtId="0" fontId="12" fillId="12" borderId="18" xfId="0" applyFont="1" applyFill="1" applyBorder="1" applyAlignment="1">
      <alignment horizontal="center"/>
    </xf>
    <xf numFmtId="0" fontId="12" fillId="12" borderId="0" xfId="0" applyFont="1" applyFill="1" applyAlignment="1">
      <alignment horizontal="left" vertical="center" wrapText="1"/>
    </xf>
    <xf numFmtId="0" fontId="9" fillId="12" borderId="25" xfId="0" applyFont="1" applyFill="1" applyBorder="1"/>
    <xf numFmtId="0" fontId="12" fillId="12" borderId="25" xfId="0" applyFont="1" applyFill="1" applyBorder="1" applyAlignment="1">
      <alignment vertical="center"/>
    </xf>
    <xf numFmtId="0" fontId="11" fillId="11" borderId="8" xfId="0" applyFont="1" applyFill="1" applyBorder="1" applyAlignment="1">
      <alignment horizontal="center"/>
    </xf>
    <xf numFmtId="2" fontId="11" fillId="11" borderId="8" xfId="0" applyNumberFormat="1" applyFont="1" applyFill="1" applyBorder="1" applyAlignment="1" applyProtection="1">
      <alignment horizontal="center"/>
      <protection locked="0"/>
    </xf>
    <xf numFmtId="2" fontId="11" fillId="11" borderId="8" xfId="0" applyNumberFormat="1" applyFont="1" applyFill="1" applyBorder="1" applyAlignment="1" applyProtection="1">
      <alignment horizontal="center" vertical="center"/>
      <protection locked="0"/>
    </xf>
    <xf numFmtId="44" fontId="11" fillId="0" borderId="0" xfId="0" applyNumberFormat="1" applyFont="1"/>
    <xf numFmtId="0" fontId="4" fillId="13" borderId="72" xfId="0" applyFont="1" applyFill="1" applyBorder="1" applyAlignment="1">
      <alignment horizontal="center" vertical="center"/>
    </xf>
    <xf numFmtId="0" fontId="4" fillId="13" borderId="73" xfId="0" applyFont="1" applyFill="1" applyBorder="1" applyAlignment="1">
      <alignment horizontal="center" vertical="center"/>
    </xf>
    <xf numFmtId="0" fontId="4" fillId="13" borderId="84" xfId="0" applyFont="1" applyFill="1" applyBorder="1" applyAlignment="1">
      <alignment vertical="center"/>
    </xf>
    <xf numFmtId="0" fontId="4" fillId="13" borderId="84" xfId="0" applyFont="1" applyFill="1" applyBorder="1" applyAlignment="1">
      <alignment horizontal="center" vertical="center"/>
    </xf>
    <xf numFmtId="44" fontId="4" fillId="13" borderId="84" xfId="0" applyNumberFormat="1" applyFont="1" applyFill="1" applyBorder="1" applyAlignment="1">
      <alignment horizontal="center" vertical="center"/>
    </xf>
    <xf numFmtId="0" fontId="4" fillId="13" borderId="71" xfId="0" applyFont="1" applyFill="1" applyBorder="1" applyAlignment="1">
      <alignment horizontal="center" vertical="center"/>
    </xf>
    <xf numFmtId="0" fontId="3" fillId="13" borderId="72" xfId="0" applyFont="1" applyFill="1" applyBorder="1" applyAlignment="1">
      <alignment vertical="center"/>
    </xf>
    <xf numFmtId="44" fontId="3" fillId="13" borderId="72" xfId="1" applyNumberFormat="1" applyFont="1" applyFill="1" applyBorder="1" applyAlignment="1" applyProtection="1">
      <alignment horizontal="center" vertical="center"/>
    </xf>
    <xf numFmtId="44" fontId="4" fillId="0" borderId="83" xfId="1" applyNumberFormat="1" applyFont="1" applyBorder="1" applyAlignment="1" applyProtection="1">
      <alignment horizontal="center" vertical="center"/>
    </xf>
    <xf numFmtId="44" fontId="4" fillId="0" borderId="83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9" fillId="0" borderId="94" xfId="0" applyFont="1" applyBorder="1" applyAlignment="1">
      <alignment horizontal="center" vertical="center"/>
    </xf>
    <xf numFmtId="0" fontId="4" fillId="0" borderId="95" xfId="5" applyFont="1" applyBorder="1" applyAlignment="1">
      <alignment horizontal="center" vertical="center" wrapText="1"/>
    </xf>
    <xf numFmtId="0" fontId="3" fillId="0" borderId="94" xfId="0" applyFont="1" applyBorder="1" applyAlignment="1">
      <alignment horizontal="left" vertical="center"/>
    </xf>
    <xf numFmtId="0" fontId="4" fillId="0" borderId="95" xfId="0" applyFont="1" applyBorder="1"/>
    <xf numFmtId="0" fontId="3" fillId="0" borderId="98" xfId="0" applyFont="1" applyBorder="1" applyAlignment="1">
      <alignment horizontal="left" vertical="center"/>
    </xf>
    <xf numFmtId="0" fontId="4" fillId="0" borderId="99" xfId="0" applyFont="1" applyBorder="1" applyAlignment="1">
      <alignment horizontal="center" vertical="center"/>
    </xf>
    <xf numFmtId="0" fontId="4" fillId="13" borderId="100" xfId="0" applyFont="1" applyFill="1" applyBorder="1" applyAlignment="1">
      <alignment horizontal="center" vertical="center"/>
    </xf>
    <xf numFmtId="0" fontId="4" fillId="13" borderId="101" xfId="0" applyFont="1" applyFill="1" applyBorder="1" applyAlignment="1">
      <alignment horizontal="center" vertical="center"/>
    </xf>
    <xf numFmtId="0" fontId="4" fillId="0" borderId="102" xfId="0" applyFont="1" applyBorder="1" applyAlignment="1">
      <alignment horizontal="center" vertical="center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0" fontId="4" fillId="0" borderId="105" xfId="0" applyFont="1" applyBorder="1" applyAlignment="1">
      <alignment horizontal="center" vertical="center"/>
    </xf>
    <xf numFmtId="0" fontId="0" fillId="0" borderId="107" xfId="0" applyBorder="1" applyAlignment="1">
      <alignment horizontal="center"/>
    </xf>
    <xf numFmtId="0" fontId="0" fillId="0" borderId="110" xfId="0" applyBorder="1" applyAlignment="1">
      <alignment horizontal="center"/>
    </xf>
    <xf numFmtId="0" fontId="0" fillId="0" borderId="111" xfId="0" applyBorder="1" applyAlignment="1">
      <alignment horizontal="center"/>
    </xf>
    <xf numFmtId="0" fontId="0" fillId="0" borderId="112" xfId="0" applyBorder="1" applyAlignment="1">
      <alignment horizontal="center"/>
    </xf>
    <xf numFmtId="0" fontId="5" fillId="0" borderId="106" xfId="0" applyFont="1" applyBorder="1" applyAlignment="1">
      <alignment horizontal="center" vertical="center" wrapText="1"/>
    </xf>
    <xf numFmtId="0" fontId="4" fillId="0" borderId="107" xfId="0" applyFont="1" applyBorder="1" applyAlignment="1">
      <alignment horizontal="center"/>
    </xf>
    <xf numFmtId="0" fontId="3" fillId="0" borderId="106" xfId="0" applyFont="1" applyBorder="1" applyAlignment="1">
      <alignment horizontal="center" vertical="center"/>
    </xf>
    <xf numFmtId="4" fontId="3" fillId="0" borderId="107" xfId="0" applyNumberFormat="1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94" xfId="0" quotePrefix="1" applyFont="1" applyBorder="1" applyAlignment="1">
      <alignment horizontal="center" vertical="center"/>
    </xf>
    <xf numFmtId="0" fontId="3" fillId="0" borderId="116" xfId="0" applyFont="1" applyBorder="1" applyAlignment="1">
      <alignment horizontal="left" vertical="center"/>
    </xf>
    <xf numFmtId="0" fontId="4" fillId="0" borderId="117" xfId="0" applyFont="1" applyBorder="1"/>
    <xf numFmtId="0" fontId="3" fillId="0" borderId="117" xfId="0" applyFont="1" applyBorder="1" applyAlignment="1">
      <alignment horizontal="center" vertical="center"/>
    </xf>
    <xf numFmtId="0" fontId="4" fillId="0" borderId="118" xfId="0" applyFont="1" applyBorder="1"/>
    <xf numFmtId="44" fontId="3" fillId="0" borderId="117" xfId="1" applyNumberFormat="1" applyFont="1" applyBorder="1" applyAlignment="1" applyProtection="1">
      <alignment horizontal="center" vertical="center"/>
    </xf>
    <xf numFmtId="0" fontId="4" fillId="0" borderId="119" xfId="0" applyFont="1" applyBorder="1"/>
    <xf numFmtId="0" fontId="4" fillId="0" borderId="121" xfId="0" applyFont="1" applyBorder="1" applyAlignment="1">
      <alignment horizontal="justify" vertical="center" wrapText="1"/>
    </xf>
    <xf numFmtId="0" fontId="4" fillId="0" borderId="121" xfId="0" applyFont="1" applyBorder="1" applyAlignment="1">
      <alignment horizontal="center" vertical="center" wrapText="1"/>
    </xf>
    <xf numFmtId="2" fontId="4" fillId="0" borderId="121" xfId="0" applyNumberFormat="1" applyFont="1" applyBorder="1" applyAlignment="1">
      <alignment horizontal="center" vertical="center" wrapText="1"/>
    </xf>
    <xf numFmtId="0" fontId="3" fillId="0" borderId="121" xfId="0" applyFont="1" applyBorder="1" applyAlignment="1">
      <alignment horizontal="left" vertical="center"/>
    </xf>
    <xf numFmtId="44" fontId="4" fillId="0" borderId="112" xfId="0" applyNumberFormat="1" applyFont="1" applyBorder="1" applyAlignment="1">
      <alignment horizontal="center" vertical="center" wrapText="1"/>
    </xf>
    <xf numFmtId="44" fontId="3" fillId="0" borderId="121" xfId="1" applyNumberFormat="1" applyFont="1" applyBorder="1" applyAlignment="1" applyProtection="1">
      <alignment horizontal="center" vertical="center"/>
    </xf>
    <xf numFmtId="44" fontId="4" fillId="0" borderId="70" xfId="0" applyNumberFormat="1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top" wrapText="1"/>
    </xf>
    <xf numFmtId="0" fontId="4" fillId="0" borderId="0" xfId="0" applyFont="1"/>
    <xf numFmtId="0" fontId="4" fillId="0" borderId="125" xfId="0" applyFont="1" applyBorder="1" applyAlignment="1">
      <alignment horizontal="center" vertical="center"/>
    </xf>
    <xf numFmtId="0" fontId="9" fillId="0" borderId="8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44" fontId="9" fillId="0" borderId="8" xfId="0" applyNumberFormat="1" applyFont="1" applyBorder="1" applyAlignment="1">
      <alignment horizontal="center" vertical="center" wrapText="1"/>
    </xf>
    <xf numFmtId="0" fontId="9" fillId="0" borderId="127" xfId="0" applyFont="1" applyBorder="1" applyAlignment="1">
      <alignment horizontal="center" vertical="center" wrapText="1"/>
    </xf>
    <xf numFmtId="0" fontId="9" fillId="15" borderId="8" xfId="0" applyFont="1" applyFill="1" applyBorder="1" applyAlignment="1">
      <alignment horizontal="justify" vertical="center" wrapText="1"/>
    </xf>
    <xf numFmtId="0" fontId="4" fillId="0" borderId="12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2" fontId="4" fillId="0" borderId="125" xfId="0" applyNumberFormat="1" applyFont="1" applyBorder="1" applyAlignment="1">
      <alignment horizontal="center" vertical="center" wrapText="1"/>
    </xf>
    <xf numFmtId="44" fontId="9" fillId="0" borderId="90" xfId="0" applyNumberFormat="1" applyFont="1" applyBorder="1" applyAlignment="1">
      <alignment horizontal="center" vertical="center" wrapText="1"/>
    </xf>
    <xf numFmtId="16" fontId="9" fillId="0" borderId="126" xfId="0" applyNumberFormat="1" applyFont="1" applyBorder="1" applyAlignment="1">
      <alignment horizontal="center" vertical="center" wrapText="1"/>
    </xf>
    <xf numFmtId="0" fontId="4" fillId="0" borderId="123" xfId="0" applyFont="1" applyBorder="1" applyAlignment="1">
      <alignment horizontal="center" vertical="center"/>
    </xf>
    <xf numFmtId="0" fontId="3" fillId="0" borderId="94" xfId="0" applyFont="1" applyBorder="1" applyAlignment="1">
      <alignment vertical="center"/>
    </xf>
    <xf numFmtId="0" fontId="9" fillId="0" borderId="74" xfId="0" applyFont="1" applyBorder="1" applyAlignment="1">
      <alignment horizontal="center" vertical="center" wrapText="1"/>
    </xf>
    <xf numFmtId="2" fontId="9" fillId="0" borderId="74" xfId="0" applyNumberFormat="1" applyFont="1" applyBorder="1" applyAlignment="1">
      <alignment horizontal="center" vertical="center" wrapText="1"/>
    </xf>
    <xf numFmtId="44" fontId="9" fillId="0" borderId="8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4" fontId="4" fillId="0" borderId="0" xfId="1" applyNumberFormat="1" applyFont="1" applyBorder="1" applyAlignment="1" applyProtection="1">
      <alignment horizontal="center" vertical="center"/>
    </xf>
    <xf numFmtId="0" fontId="4" fillId="0" borderId="107" xfId="0" applyFont="1" applyBorder="1" applyAlignment="1">
      <alignment horizontal="center" vertical="center"/>
    </xf>
    <xf numFmtId="10" fontId="3" fillId="14" borderId="70" xfId="2" applyNumberFormat="1" applyFont="1" applyFill="1" applyBorder="1" applyAlignment="1" applyProtection="1">
      <alignment horizontal="center" vertical="center"/>
    </xf>
    <xf numFmtId="4" fontId="3" fillId="14" borderId="70" xfId="0" applyNumberFormat="1" applyFont="1" applyFill="1" applyBorder="1" applyAlignment="1">
      <alignment horizontal="center" vertical="center"/>
    </xf>
    <xf numFmtId="0" fontId="5" fillId="3" borderId="70" xfId="0" applyFont="1" applyFill="1" applyBorder="1" applyAlignment="1">
      <alignment horizontal="right" vertical="center"/>
    </xf>
    <xf numFmtId="10" fontId="5" fillId="3" borderId="70" xfId="0" applyNumberFormat="1" applyFont="1" applyFill="1" applyBorder="1" applyAlignment="1">
      <alignment horizontal="center" vertical="center"/>
    </xf>
    <xf numFmtId="0" fontId="3" fillId="13" borderId="122" xfId="0" applyFont="1" applyFill="1" applyBorder="1" applyAlignment="1">
      <alignment horizontal="center" vertical="center"/>
    </xf>
    <xf numFmtId="0" fontId="3" fillId="13" borderId="91" xfId="0" applyFont="1" applyFill="1" applyBorder="1" applyAlignment="1">
      <alignment horizontal="justify" vertical="center" wrapText="1"/>
    </xf>
    <xf numFmtId="0" fontId="4" fillId="13" borderId="91" xfId="0" applyFont="1" applyFill="1" applyBorder="1" applyAlignment="1">
      <alignment horizontal="center" vertical="center"/>
    </xf>
    <xf numFmtId="2" fontId="4" fillId="13" borderId="91" xfId="0" applyNumberFormat="1" applyFont="1" applyFill="1" applyBorder="1" applyAlignment="1">
      <alignment horizontal="center" vertical="center"/>
    </xf>
    <xf numFmtId="164" fontId="4" fillId="13" borderId="91" xfId="1" applyFont="1" applyFill="1" applyBorder="1" applyAlignment="1" applyProtection="1">
      <alignment horizontal="center" vertical="center"/>
    </xf>
    <xf numFmtId="0" fontId="4" fillId="13" borderId="120" xfId="0" applyFont="1" applyFill="1" applyBorder="1" applyAlignment="1">
      <alignment horizontal="center" vertical="center"/>
    </xf>
    <xf numFmtId="0" fontId="4" fillId="3" borderId="91" xfId="0" applyFont="1" applyFill="1" applyBorder="1" applyAlignment="1">
      <alignment horizontal="center" vertical="center" wrapText="1"/>
    </xf>
    <xf numFmtId="2" fontId="4" fillId="3" borderId="91" xfId="0" applyNumberFormat="1" applyFont="1" applyFill="1" applyBorder="1" applyAlignment="1">
      <alignment horizontal="center" vertical="center" wrapText="1"/>
    </xf>
    <xf numFmtId="44" fontId="4" fillId="3" borderId="91" xfId="0" applyNumberFormat="1" applyFont="1" applyFill="1" applyBorder="1" applyAlignment="1">
      <alignment horizontal="center" vertical="center" wrapText="1"/>
    </xf>
    <xf numFmtId="0" fontId="4" fillId="3" borderId="120" xfId="0" applyFont="1" applyFill="1" applyBorder="1" applyAlignment="1">
      <alignment horizontal="center" vertical="center" wrapText="1"/>
    </xf>
    <xf numFmtId="0" fontId="3" fillId="3" borderId="114" xfId="0" applyFont="1" applyFill="1" applyBorder="1" applyAlignment="1">
      <alignment horizontal="center" vertical="center"/>
    </xf>
    <xf numFmtId="0" fontId="3" fillId="3" borderId="82" xfId="0" applyFont="1" applyFill="1" applyBorder="1" applyAlignment="1">
      <alignment horizontal="justify" vertical="center" wrapText="1"/>
    </xf>
    <xf numFmtId="0" fontId="3" fillId="3" borderId="82" xfId="0" applyFont="1" applyFill="1" applyBorder="1" applyAlignment="1">
      <alignment horizontal="center" vertical="center"/>
    </xf>
    <xf numFmtId="2" fontId="3" fillId="3" borderId="82" xfId="0" applyNumberFormat="1" applyFont="1" applyFill="1" applyBorder="1" applyAlignment="1">
      <alignment horizontal="center" vertical="center"/>
    </xf>
    <xf numFmtId="44" fontId="5" fillId="3" borderId="82" xfId="1" applyNumberFormat="1" applyFont="1" applyFill="1" applyBorder="1" applyAlignment="1" applyProtection="1">
      <alignment horizontal="center" vertical="center"/>
    </xf>
    <xf numFmtId="44" fontId="3" fillId="3" borderId="82" xfId="1" applyNumberFormat="1" applyFont="1" applyFill="1" applyBorder="1" applyAlignment="1" applyProtection="1">
      <alignment horizontal="center" vertical="center"/>
    </xf>
    <xf numFmtId="0" fontId="4" fillId="3" borderId="82" xfId="0" applyFont="1" applyFill="1" applyBorder="1" applyAlignment="1">
      <alignment horizontal="center" vertical="center"/>
    </xf>
    <xf numFmtId="0" fontId="3" fillId="3" borderId="115" xfId="0" applyFont="1" applyFill="1" applyBorder="1" applyAlignment="1">
      <alignment horizontal="center" vertical="center"/>
    </xf>
    <xf numFmtId="0" fontId="3" fillId="3" borderId="114" xfId="0" quotePrefix="1" applyFont="1" applyFill="1" applyBorder="1" applyAlignment="1">
      <alignment horizontal="center" vertical="center"/>
    </xf>
    <xf numFmtId="0" fontId="3" fillId="3" borderId="96" xfId="0" quotePrefix="1" applyFont="1" applyFill="1" applyBorder="1" applyAlignment="1">
      <alignment horizontal="center" vertical="center"/>
    </xf>
    <xf numFmtId="0" fontId="3" fillId="3" borderId="85" xfId="0" applyFont="1" applyFill="1" applyBorder="1" applyAlignment="1">
      <alignment horizontal="justify" vertical="center" wrapText="1"/>
    </xf>
    <xf numFmtId="0" fontId="3" fillId="3" borderId="85" xfId="0" applyFont="1" applyFill="1" applyBorder="1" applyAlignment="1">
      <alignment horizontal="center" vertical="center"/>
    </xf>
    <xf numFmtId="2" fontId="3" fillId="3" borderId="85" xfId="0" applyNumberFormat="1" applyFont="1" applyFill="1" applyBorder="1" applyAlignment="1">
      <alignment horizontal="center" vertical="center"/>
    </xf>
    <xf numFmtId="44" fontId="3" fillId="3" borderId="85" xfId="1" applyNumberFormat="1" applyFont="1" applyFill="1" applyBorder="1" applyAlignment="1" applyProtection="1">
      <alignment horizontal="center" vertical="center"/>
    </xf>
    <xf numFmtId="0" fontId="4" fillId="3" borderId="85" xfId="0" applyFont="1" applyFill="1" applyBorder="1" applyAlignment="1">
      <alignment horizontal="center" vertical="center"/>
    </xf>
    <xf numFmtId="0" fontId="3" fillId="3" borderId="97" xfId="0" applyFont="1" applyFill="1" applyBorder="1" applyAlignment="1">
      <alignment horizontal="center" vertical="center"/>
    </xf>
    <xf numFmtId="0" fontId="3" fillId="3" borderId="92" xfId="0" quotePrefix="1" applyFont="1" applyFill="1" applyBorder="1" applyAlignment="1">
      <alignment horizontal="center" vertical="center"/>
    </xf>
    <xf numFmtId="0" fontId="3" fillId="3" borderId="81" xfId="0" applyFont="1" applyFill="1" applyBorder="1" applyAlignment="1">
      <alignment horizontal="justify" vertical="center" wrapText="1"/>
    </xf>
    <xf numFmtId="0" fontId="3" fillId="3" borderId="81" xfId="0" applyFont="1" applyFill="1" applyBorder="1" applyAlignment="1">
      <alignment horizontal="center" vertical="center"/>
    </xf>
    <xf numFmtId="2" fontId="3" fillId="3" borderId="81" xfId="0" applyNumberFormat="1" applyFont="1" applyFill="1" applyBorder="1" applyAlignment="1">
      <alignment horizontal="center" vertical="center"/>
    </xf>
    <xf numFmtId="44" fontId="3" fillId="3" borderId="81" xfId="1" applyNumberFormat="1" applyFont="1" applyFill="1" applyBorder="1" applyAlignment="1" applyProtection="1">
      <alignment horizontal="center" vertical="center"/>
    </xf>
    <xf numFmtId="0" fontId="4" fillId="3" borderId="81" xfId="0" applyFont="1" applyFill="1" applyBorder="1" applyAlignment="1">
      <alignment horizontal="center" vertical="center"/>
    </xf>
    <xf numFmtId="0" fontId="3" fillId="3" borderId="93" xfId="0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/>
    </xf>
    <xf numFmtId="0" fontId="4" fillId="0" borderId="70" xfId="0" applyFont="1" applyBorder="1" applyAlignment="1">
      <alignment horizontal="justify"/>
    </xf>
    <xf numFmtId="0" fontId="4" fillId="0" borderId="70" xfId="0" applyFont="1" applyBorder="1" applyAlignment="1">
      <alignment horizontal="justify" vertical="top" wrapText="1"/>
    </xf>
    <xf numFmtId="2" fontId="4" fillId="0" borderId="117" xfId="0" applyNumberFormat="1" applyFont="1" applyBorder="1" applyAlignment="1">
      <alignment horizontal="center"/>
    </xf>
    <xf numFmtId="0" fontId="4" fillId="0" borderId="128" xfId="0" applyFont="1" applyBorder="1" applyAlignment="1">
      <alignment horizontal="center" vertical="center"/>
    </xf>
    <xf numFmtId="44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0" xfId="0" applyNumberFormat="1" applyFont="1"/>
    <xf numFmtId="0" fontId="9" fillId="0" borderId="7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4" fontId="9" fillId="0" borderId="70" xfId="0" applyNumberFormat="1" applyFont="1" applyBorder="1" applyAlignment="1">
      <alignment horizontal="center" vertical="center" wrapText="1"/>
    </xf>
    <xf numFmtId="0" fontId="4" fillId="0" borderId="123" xfId="0" applyFont="1" applyBorder="1" applyAlignment="1">
      <alignment horizontal="justify" wrapText="1"/>
    </xf>
    <xf numFmtId="0" fontId="4" fillId="0" borderId="0" xfId="0" applyFont="1" applyAlignment="1">
      <alignment horizontal="justify"/>
    </xf>
    <xf numFmtId="0" fontId="3" fillId="0" borderId="74" xfId="0" applyFont="1" applyBorder="1" applyAlignment="1">
      <alignment horizontal="justify" vertical="center"/>
    </xf>
    <xf numFmtId="0" fontId="4" fillId="0" borderId="70" xfId="0" applyFont="1" applyBorder="1" applyAlignment="1">
      <alignment horizontal="justify" vertical="center"/>
    </xf>
    <xf numFmtId="0" fontId="4" fillId="0" borderId="117" xfId="0" applyFont="1" applyBorder="1" applyAlignment="1">
      <alignment horizontal="justify"/>
    </xf>
    <xf numFmtId="0" fontId="9" fillId="0" borderId="74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9" fillId="0" borderId="70" xfId="0" applyFont="1" applyBorder="1" applyAlignment="1">
      <alignment horizontal="justify" vertical="center"/>
    </xf>
    <xf numFmtId="0" fontId="9" fillId="0" borderId="70" xfId="0" applyFont="1" applyBorder="1" applyAlignment="1">
      <alignment horizontal="justify" vertical="top" wrapText="1"/>
    </xf>
    <xf numFmtId="4" fontId="9" fillId="0" borderId="70" xfId="0" applyNumberFormat="1" applyFont="1" applyBorder="1" applyAlignment="1">
      <alignment horizontal="center" vertical="center" wrapText="1"/>
    </xf>
    <xf numFmtId="0" fontId="9" fillId="0" borderId="70" xfId="0" quotePrefix="1" applyFont="1" applyBorder="1" applyAlignment="1">
      <alignment horizontal="center" vertical="center"/>
    </xf>
    <xf numFmtId="0" fontId="9" fillId="0" borderId="70" xfId="0" applyFont="1" applyBorder="1" applyAlignment="1">
      <alignment horizontal="justify" vertical="center" wrapText="1"/>
    </xf>
    <xf numFmtId="44" fontId="4" fillId="0" borderId="73" xfId="0" applyNumberFormat="1" applyFont="1" applyBorder="1" applyAlignment="1">
      <alignment horizontal="center" vertical="center" wrapText="1"/>
    </xf>
    <xf numFmtId="44" fontId="3" fillId="0" borderId="129" xfId="1" applyNumberFormat="1" applyFont="1" applyBorder="1" applyAlignment="1" applyProtection="1">
      <alignment horizontal="center" vertical="center"/>
    </xf>
    <xf numFmtId="0" fontId="4" fillId="0" borderId="121" xfId="0" applyFont="1" applyBorder="1" applyAlignment="1">
      <alignment vertical="center" wrapText="1"/>
    </xf>
    <xf numFmtId="0" fontId="16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07" xfId="0" applyFont="1" applyBorder="1" applyAlignment="1">
      <alignment horizontal="center"/>
    </xf>
    <xf numFmtId="0" fontId="0" fillId="0" borderId="108" xfId="0" applyBorder="1" applyAlignment="1">
      <alignment horizontal="center"/>
    </xf>
    <xf numFmtId="0" fontId="0" fillId="0" borderId="109" xfId="0" applyBorder="1" applyAlignment="1">
      <alignment horizontal="center"/>
    </xf>
    <xf numFmtId="0" fontId="0" fillId="0" borderId="106" xfId="0" applyBorder="1" applyAlignment="1">
      <alignment horizontal="center"/>
    </xf>
    <xf numFmtId="0" fontId="0" fillId="0" borderId="11" xfId="0" applyBorder="1" applyAlignment="1">
      <alignment horizontal="center"/>
    </xf>
    <xf numFmtId="0" fontId="16" fillId="0" borderId="106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6" fillId="14" borderId="77" xfId="0" applyFont="1" applyFill="1" applyBorder="1" applyAlignment="1">
      <alignment horizontal="center" vertical="center"/>
    </xf>
    <xf numFmtId="0" fontId="6" fillId="14" borderId="75" xfId="0" applyFont="1" applyFill="1" applyBorder="1" applyAlignment="1">
      <alignment horizontal="center" vertical="center"/>
    </xf>
    <xf numFmtId="0" fontId="6" fillId="14" borderId="76" xfId="0" applyFont="1" applyFill="1" applyBorder="1" applyAlignment="1">
      <alignment horizontal="center" vertical="center"/>
    </xf>
    <xf numFmtId="165" fontId="3" fillId="14" borderId="70" xfId="4" applyFont="1" applyFill="1" applyBorder="1" applyAlignment="1" applyProtection="1">
      <alignment horizontal="center" vertical="center" wrapText="1"/>
    </xf>
    <xf numFmtId="0" fontId="3" fillId="14" borderId="70" xfId="0" applyFont="1" applyFill="1" applyBorder="1" applyAlignment="1">
      <alignment horizontal="center" vertical="center" wrapText="1"/>
    </xf>
    <xf numFmtId="0" fontId="9" fillId="0" borderId="71" xfId="0" applyFont="1" applyBorder="1" applyAlignment="1">
      <alignment vertical="center"/>
    </xf>
    <xf numFmtId="0" fontId="9" fillId="0" borderId="72" xfId="0" applyFont="1" applyBorder="1" applyAlignment="1">
      <alignment vertical="center"/>
    </xf>
    <xf numFmtId="0" fontId="3" fillId="14" borderId="70" xfId="0" applyFont="1" applyFill="1" applyBorder="1" applyAlignment="1">
      <alignment horizontal="center" vertical="center"/>
    </xf>
    <xf numFmtId="165" fontId="3" fillId="14" borderId="70" xfId="4" applyFont="1" applyFill="1" applyBorder="1" applyAlignment="1" applyProtection="1">
      <alignment horizontal="center" vertical="center"/>
    </xf>
    <xf numFmtId="0" fontId="9" fillId="0" borderId="73" xfId="0" applyFont="1" applyBorder="1" applyAlignment="1">
      <alignment vertical="center"/>
    </xf>
    <xf numFmtId="0" fontId="9" fillId="0" borderId="77" xfId="0" applyFont="1" applyBorder="1" applyAlignment="1">
      <alignment vertical="center"/>
    </xf>
    <xf numFmtId="0" fontId="9" fillId="0" borderId="75" xfId="0" applyFont="1" applyBorder="1" applyAlignment="1">
      <alignment vertical="center"/>
    </xf>
    <xf numFmtId="0" fontId="9" fillId="0" borderId="76" xfId="0" applyFont="1" applyBorder="1" applyAlignment="1">
      <alignment vertical="center"/>
    </xf>
    <xf numFmtId="0" fontId="4" fillId="0" borderId="11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5" xfId="0" applyFont="1" applyBorder="1" applyAlignment="1">
      <alignment horizontal="left" vertical="center" indent="4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1" fillId="2" borderId="10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07" xfId="0" applyFont="1" applyFill="1" applyBorder="1" applyAlignment="1">
      <alignment horizontal="center" vertical="center"/>
    </xf>
    <xf numFmtId="0" fontId="9" fillId="5" borderId="64" xfId="0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65" xfId="0" applyFont="1" applyFill="1" applyBorder="1" applyAlignment="1" applyProtection="1">
      <alignment horizontal="center" vertical="center"/>
      <protection locked="0"/>
    </xf>
    <xf numFmtId="0" fontId="5" fillId="5" borderId="64" xfId="0" applyFont="1" applyFill="1" applyBorder="1" applyAlignment="1" applyProtection="1">
      <alignment horizontal="center" vertical="center"/>
      <protection locked="0"/>
    </xf>
    <xf numFmtId="0" fontId="5" fillId="5" borderId="0" xfId="0" applyFont="1" applyFill="1" applyAlignment="1" applyProtection="1">
      <alignment horizontal="center" vertical="center"/>
      <protection locked="0"/>
    </xf>
    <xf numFmtId="0" fontId="5" fillId="5" borderId="65" xfId="0" applyFont="1" applyFill="1" applyBorder="1" applyAlignment="1" applyProtection="1">
      <alignment horizontal="center" vertical="center"/>
      <protection locked="0"/>
    </xf>
    <xf numFmtId="0" fontId="17" fillId="6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0" fillId="7" borderId="40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 wrapText="1"/>
    </xf>
    <xf numFmtId="0" fontId="22" fillId="0" borderId="55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 wrapText="1"/>
    </xf>
    <xf numFmtId="44" fontId="12" fillId="0" borderId="35" xfId="0" applyNumberFormat="1" applyFont="1" applyBorder="1" applyAlignment="1">
      <alignment horizontal="center"/>
    </xf>
    <xf numFmtId="44" fontId="12" fillId="0" borderId="33" xfId="0" applyNumberFormat="1" applyFont="1" applyBorder="1" applyAlignment="1">
      <alignment horizontal="center"/>
    </xf>
    <xf numFmtId="0" fontId="9" fillId="0" borderId="32" xfId="0" applyFont="1" applyBorder="1" applyAlignment="1">
      <alignment horizontal="left" wrapText="1"/>
    </xf>
    <xf numFmtId="0" fontId="9" fillId="0" borderId="33" xfId="0" applyFont="1" applyBorder="1" applyAlignment="1">
      <alignment horizontal="left" wrapText="1"/>
    </xf>
    <xf numFmtId="0" fontId="12" fillId="12" borderId="19" xfId="0" applyFont="1" applyFill="1" applyBorder="1" applyAlignment="1">
      <alignment horizontal="left" vertical="center"/>
    </xf>
    <xf numFmtId="0" fontId="12" fillId="12" borderId="20" xfId="0" applyFont="1" applyFill="1" applyBorder="1" applyAlignment="1">
      <alignment horizontal="left" vertical="center"/>
    </xf>
    <xf numFmtId="0" fontId="12" fillId="0" borderId="3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12" borderId="17" xfId="0" applyFont="1" applyFill="1" applyBorder="1" applyAlignment="1">
      <alignment horizontal="left" vertical="center"/>
    </xf>
    <xf numFmtId="0" fontId="12" fillId="12" borderId="22" xfId="0" applyFont="1" applyFill="1" applyBorder="1" applyAlignment="1">
      <alignment horizontal="left" vertical="center"/>
    </xf>
    <xf numFmtId="166" fontId="9" fillId="0" borderId="8" xfId="6" applyNumberFormat="1" applyFont="1" applyBorder="1" applyAlignment="1">
      <alignment horizontal="left"/>
    </xf>
    <xf numFmtId="0" fontId="9" fillId="0" borderId="23" xfId="0" applyFont="1" applyBorder="1"/>
    <xf numFmtId="0" fontId="9" fillId="0" borderId="24" xfId="0" applyFont="1" applyBorder="1"/>
    <xf numFmtId="0" fontId="12" fillId="0" borderId="34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44" fontId="12" fillId="0" borderId="32" xfId="0" applyNumberFormat="1" applyFont="1" applyBorder="1" applyAlignment="1">
      <alignment horizontal="center"/>
    </xf>
    <xf numFmtId="44" fontId="12" fillId="11" borderId="8" xfId="0" applyNumberFormat="1" applyFont="1" applyFill="1" applyBorder="1" applyAlignment="1">
      <alignment horizontal="center"/>
    </xf>
    <xf numFmtId="44" fontId="12" fillId="11" borderId="31" xfId="0" applyNumberFormat="1" applyFont="1" applyFill="1" applyBorder="1" applyAlignment="1">
      <alignment horizontal="center"/>
    </xf>
    <xf numFmtId="0" fontId="5" fillId="0" borderId="17" xfId="0" applyFont="1" applyBorder="1"/>
    <xf numFmtId="0" fontId="5" fillId="0" borderId="0" xfId="0" applyFont="1"/>
    <xf numFmtId="0" fontId="12" fillId="0" borderId="17" xfId="0" applyFont="1" applyBorder="1" applyAlignment="1" applyProtection="1">
      <alignment horizontal="left"/>
      <protection locked="0"/>
    </xf>
    <xf numFmtId="0" fontId="12" fillId="0" borderId="22" xfId="0" applyFont="1" applyBorder="1" applyAlignment="1" applyProtection="1">
      <alignment horizontal="left"/>
      <protection locked="0"/>
    </xf>
    <xf numFmtId="0" fontId="32" fillId="12" borderId="14" xfId="0" applyFont="1" applyFill="1" applyBorder="1" applyAlignment="1">
      <alignment horizontal="center" vertical="center"/>
    </xf>
    <xf numFmtId="0" fontId="32" fillId="12" borderId="15" xfId="0" applyFont="1" applyFill="1" applyBorder="1" applyAlignment="1">
      <alignment horizontal="center" vertical="center"/>
    </xf>
    <xf numFmtId="0" fontId="32" fillId="12" borderId="16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left" vertical="center" wrapText="1"/>
    </xf>
    <xf numFmtId="0" fontId="12" fillId="12" borderId="22" xfId="0" applyFont="1" applyFill="1" applyBorder="1" applyAlignment="1">
      <alignment horizontal="left" vertical="center" wrapText="1"/>
    </xf>
    <xf numFmtId="0" fontId="12" fillId="12" borderId="23" xfId="0" applyFont="1" applyFill="1" applyBorder="1" applyAlignment="1">
      <alignment horizontal="left" vertical="center"/>
    </xf>
    <xf numFmtId="0" fontId="12" fillId="12" borderId="24" xfId="0" applyFont="1" applyFill="1" applyBorder="1" applyAlignment="1">
      <alignment horizontal="left" vertical="center"/>
    </xf>
    <xf numFmtId="0" fontId="12" fillId="12" borderId="27" xfId="0" applyFont="1" applyFill="1" applyBorder="1" applyAlignment="1">
      <alignment horizontal="center"/>
    </xf>
    <xf numFmtId="0" fontId="12" fillId="12" borderId="28" xfId="0" applyFont="1" applyFill="1" applyBorder="1" applyAlignment="1">
      <alignment horizontal="center"/>
    </xf>
    <xf numFmtId="0" fontId="12" fillId="12" borderId="29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12" borderId="25" xfId="0" applyFont="1" applyFill="1" applyBorder="1" applyAlignment="1">
      <alignment horizontal="right" vertical="center"/>
    </xf>
    <xf numFmtId="0" fontId="12" fillId="12" borderId="26" xfId="0" applyFont="1" applyFill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44" fontId="3" fillId="0" borderId="78" xfId="1" applyNumberFormat="1" applyFont="1" applyBorder="1" applyAlignment="1" applyProtection="1">
      <alignment horizontal="center" vertical="center"/>
    </xf>
    <xf numFmtId="44" fontId="4" fillId="0" borderId="79" xfId="0" applyNumberFormat="1" applyFont="1" applyBorder="1" applyAlignment="1">
      <alignment horizontal="center" vertical="center"/>
    </xf>
    <xf numFmtId="44" fontId="4" fillId="13" borderId="111" xfId="0" applyNumberFormat="1" applyFont="1" applyFill="1" applyBorder="1" applyAlignment="1">
      <alignment horizontal="center" vertical="center"/>
    </xf>
    <xf numFmtId="10" fontId="5" fillId="0" borderId="48" xfId="2" applyNumberFormat="1" applyFont="1" applyBorder="1" applyAlignment="1" applyProtection="1">
      <alignment horizontal="center" vertical="center"/>
    </xf>
    <xf numFmtId="0" fontId="33" fillId="0" borderId="106" xfId="0" applyFont="1" applyBorder="1" applyAlignment="1">
      <alignment horizontal="center"/>
    </xf>
    <xf numFmtId="0" fontId="33" fillId="0" borderId="11" xfId="0" applyFont="1" applyBorder="1" applyAlignment="1">
      <alignment horizontal="center"/>
    </xf>
    <xf numFmtId="0" fontId="33" fillId="0" borderId="10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107" xfId="0" applyFont="1" applyBorder="1" applyAlignment="1">
      <alignment horizontal="center"/>
    </xf>
    <xf numFmtId="0" fontId="0" fillId="0" borderId="106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18" xfId="0" applyFont="1" applyBorder="1" applyAlignment="1"/>
    <xf numFmtId="0" fontId="34" fillId="0" borderId="0" xfId="0" applyFont="1" applyAlignment="1">
      <alignment horizontal="center"/>
    </xf>
    <xf numFmtId="0" fontId="34" fillId="0" borderId="18" xfId="0" applyFont="1" applyBorder="1" applyAlignment="1">
      <alignment horizontal="center"/>
    </xf>
  </cellXfs>
  <cellStyles count="7">
    <cellStyle name="Excel Built-in Explanatory Text" xfId="6" xr:uid="{CFE69DB2-E901-4C22-9081-3761C79B8C84}"/>
    <cellStyle name="Moeda" xfId="1" builtinId="4"/>
    <cellStyle name="Normal" xfId="0" builtinId="0"/>
    <cellStyle name="Normal 2" xfId="5" xr:uid="{E8F01C26-7B4A-4B1A-9D50-68844F1F6A2B}"/>
    <cellStyle name="Porcentagem" xfId="2" builtinId="5"/>
    <cellStyle name="Texto Explicativo" xfId="3" builtinId="53" customBuiltin="1"/>
    <cellStyle name="Vírgula 2" xfId="4" xr:uid="{7E1C5AC5-9C45-454F-86EE-317F5D97DF64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FEFF0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78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12</xdr:row>
      <xdr:rowOff>19050</xdr:rowOff>
    </xdr:from>
    <xdr:to>
      <xdr:col>3</xdr:col>
      <xdr:colOff>104775</xdr:colOff>
      <xdr:row>14</xdr:row>
      <xdr:rowOff>9525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91CB4864-6C34-4633-BAC0-074C85D02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752850"/>
          <a:ext cx="34766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15</xdr:row>
      <xdr:rowOff>9525</xdr:rowOff>
    </xdr:from>
    <xdr:to>
      <xdr:col>3</xdr:col>
      <xdr:colOff>95250</xdr:colOff>
      <xdr:row>22</xdr:row>
      <xdr:rowOff>85725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AC06E1D5-80A8-49C9-BF99-BD92457E7039}"/>
            </a:ext>
          </a:extLst>
        </xdr:cNvPr>
        <xdr:cNvSpPr txBox="1">
          <a:spLocks noChangeArrowheads="1"/>
        </xdr:cNvSpPr>
      </xdr:nvSpPr>
      <xdr:spPr bwMode="auto">
        <a:xfrm>
          <a:off x="85725" y="4314825"/>
          <a:ext cx="3533775" cy="1409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Onde: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AC: taxa de administração central;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S: taxa de seguros;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R: taxa de riscos;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G: taxa de garantias;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DF: taxa de despesas financeiras;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L: taxa de lucro/remuneração;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Calibri"/>
            </a:rPr>
            <a:t>I: taxa de incidência de impostos (PIS, COFINS, ISS).</a:t>
          </a:r>
          <a:endParaRPr lang="pt-BR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pt-BR"/>
        </a:p>
      </xdr:txBody>
    </xdr:sp>
    <xdr:clientData/>
  </xdr:twoCellAnchor>
  <xdr:twoCellAnchor>
    <xdr:from>
      <xdr:col>3</xdr:col>
      <xdr:colOff>152400</xdr:colOff>
      <xdr:row>14</xdr:row>
      <xdr:rowOff>57150</xdr:rowOff>
    </xdr:from>
    <xdr:to>
      <xdr:col>5</xdr:col>
      <xdr:colOff>752475</xdr:colOff>
      <xdr:row>22</xdr:row>
      <xdr:rowOff>114300</xdr:rowOff>
    </xdr:to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A74D12BC-97DF-43BA-9BAE-15F6D970335F}"/>
            </a:ext>
          </a:extLst>
        </xdr:cNvPr>
        <xdr:cNvSpPr txBox="1">
          <a:spLocks noChangeArrowheads="1"/>
        </xdr:cNvSpPr>
      </xdr:nvSpPr>
      <xdr:spPr bwMode="auto">
        <a:xfrm>
          <a:off x="3676650" y="4171950"/>
          <a:ext cx="2295525" cy="1581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900" b="1" i="0" u="none" strike="noStrike" baseline="0">
              <a:solidFill>
                <a:sysClr val="windowText" lastClr="000000"/>
              </a:solidFill>
              <a:latin typeface="Calibri"/>
            </a:rPr>
            <a:t>(*) - Foi publicada, em 19/07/2013, a Lei nr. 12.844/2013, alterando os setores a serem beneficiados com o regime de desoneração da folha de pagamento.  Para empresas do setor da Construção Civil deverão ser acrescentados 2 % no item "Tributos".  A desoneração recai sobre a empresa, e não sobre o tipo de obra, portanto deve-se considerar qual a classificação da empresa conforme seu contrato social e atividade de maior renda</a:t>
          </a:r>
          <a:r>
            <a:rPr lang="pt-BR" sz="800" b="0" i="0" u="none" strike="noStrike" baseline="0">
              <a:solidFill>
                <a:sysClr val="windowText" lastClr="000000"/>
              </a:solidFill>
              <a:latin typeface="Calibri"/>
            </a:rPr>
            <a:t>.</a:t>
          </a:r>
          <a:endParaRPr lang="pt-BR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0"/>
  <sheetViews>
    <sheetView tabSelected="1" view="pageBreakPreview" zoomScale="115" zoomScaleNormal="40" zoomScaleSheetLayoutView="115" workbookViewId="0">
      <selection activeCell="B154" sqref="B154"/>
    </sheetView>
  </sheetViews>
  <sheetFormatPr defaultRowHeight="15" x14ac:dyDescent="0.25"/>
  <cols>
    <col min="1" max="1" width="7.28515625" style="1"/>
    <col min="2" max="2" width="107.42578125" customWidth="1"/>
    <col min="3" max="3" width="6.85546875" style="1" customWidth="1"/>
    <col min="4" max="4" width="12.7109375" style="1" customWidth="1"/>
    <col min="5" max="5" width="11.85546875" style="1" customWidth="1"/>
    <col min="6" max="6" width="17.28515625" style="1" customWidth="1"/>
    <col min="7" max="7" width="11.7109375" style="1" customWidth="1"/>
    <col min="8" max="8" width="13" style="1" customWidth="1"/>
    <col min="9" max="9" width="8.42578125" customWidth="1"/>
    <col min="10" max="10" width="11.140625" customWidth="1"/>
    <col min="11" max="1016" width="8.42578125"/>
  </cols>
  <sheetData>
    <row r="1" spans="1:8" ht="15.75" customHeight="1" x14ac:dyDescent="0.25">
      <c r="A1" s="309" t="s">
        <v>21</v>
      </c>
      <c r="B1" s="310"/>
      <c r="C1" s="310"/>
      <c r="D1" s="310"/>
      <c r="E1" s="310"/>
      <c r="F1" s="310"/>
      <c r="G1" s="310"/>
      <c r="H1" s="311"/>
    </row>
    <row r="2" spans="1:8" ht="3.75" customHeight="1" x14ac:dyDescent="0.25">
      <c r="A2" s="328"/>
      <c r="B2" s="329"/>
      <c r="C2" s="329"/>
      <c r="D2" s="329"/>
      <c r="E2" s="329"/>
      <c r="F2" s="329"/>
      <c r="G2" s="329"/>
      <c r="H2" s="330"/>
    </row>
    <row r="3" spans="1:8" x14ac:dyDescent="0.25">
      <c r="A3" s="322" t="s">
        <v>290</v>
      </c>
      <c r="B3" s="323"/>
      <c r="C3" s="323"/>
      <c r="D3" s="324"/>
      <c r="E3" s="325" t="s">
        <v>68</v>
      </c>
      <c r="F3" s="325"/>
      <c r="G3" s="326" t="s">
        <v>67</v>
      </c>
      <c r="H3" s="327"/>
    </row>
    <row r="4" spans="1:8" x14ac:dyDescent="0.25">
      <c r="A4" s="314" t="s">
        <v>291</v>
      </c>
      <c r="B4" s="315"/>
      <c r="C4" s="315"/>
      <c r="D4" s="315"/>
      <c r="E4" s="315"/>
      <c r="F4" s="315"/>
      <c r="G4" s="315"/>
      <c r="H4" s="318"/>
    </row>
    <row r="5" spans="1:8" x14ac:dyDescent="0.25">
      <c r="A5" s="319" t="s">
        <v>292</v>
      </c>
      <c r="B5" s="320"/>
      <c r="C5" s="320"/>
      <c r="D5" s="320"/>
      <c r="E5" s="320"/>
      <c r="F5" s="320"/>
      <c r="G5" s="320"/>
      <c r="H5" s="321"/>
    </row>
    <row r="6" spans="1:8" x14ac:dyDescent="0.25">
      <c r="A6" s="319" t="s">
        <v>293</v>
      </c>
      <c r="B6" s="320"/>
      <c r="C6" s="320"/>
      <c r="D6" s="320"/>
      <c r="E6" s="320"/>
      <c r="F6" s="320"/>
      <c r="G6" s="320"/>
      <c r="H6" s="321"/>
    </row>
    <row r="7" spans="1:8" x14ac:dyDescent="0.25">
      <c r="A7" s="314" t="s">
        <v>295</v>
      </c>
      <c r="B7" s="315"/>
      <c r="C7" s="315"/>
      <c r="D7" s="315"/>
      <c r="E7" s="315"/>
      <c r="F7" s="315"/>
      <c r="G7" s="237" t="s">
        <v>29</v>
      </c>
      <c r="H7" s="238"/>
    </row>
    <row r="8" spans="1:8" ht="8.1" customHeight="1" x14ac:dyDescent="0.25">
      <c r="A8" s="191"/>
      <c r="B8" s="142"/>
      <c r="C8" s="143"/>
      <c r="D8" s="143"/>
      <c r="E8" s="143"/>
      <c r="F8" s="144"/>
      <c r="G8" s="141"/>
      <c r="H8" s="192"/>
    </row>
    <row r="9" spans="1:8" x14ac:dyDescent="0.25">
      <c r="A9" s="316" t="s">
        <v>20</v>
      </c>
      <c r="B9" s="313" t="s">
        <v>22</v>
      </c>
      <c r="C9" s="316" t="s">
        <v>23</v>
      </c>
      <c r="D9" s="317" t="s">
        <v>24</v>
      </c>
      <c r="E9" s="312" t="s">
        <v>25</v>
      </c>
      <c r="F9" s="312" t="s">
        <v>15</v>
      </c>
      <c r="G9" s="313" t="s">
        <v>26</v>
      </c>
      <c r="H9" s="313"/>
    </row>
    <row r="10" spans="1:8" x14ac:dyDescent="0.25">
      <c r="A10" s="316"/>
      <c r="B10" s="313"/>
      <c r="C10" s="316"/>
      <c r="D10" s="317"/>
      <c r="E10" s="312"/>
      <c r="F10" s="312"/>
      <c r="G10" s="235" t="s">
        <v>27</v>
      </c>
      <c r="H10" s="236" t="s">
        <v>28</v>
      </c>
    </row>
    <row r="11" spans="1:8" ht="8.1" customHeight="1" x14ac:dyDescent="0.25">
      <c r="A11" s="193"/>
      <c r="B11" s="128"/>
      <c r="C11" s="129"/>
      <c r="D11" s="130"/>
      <c r="E11" s="131"/>
      <c r="F11" s="131"/>
      <c r="G11" s="132"/>
      <c r="H11" s="194"/>
    </row>
    <row r="12" spans="1:8" x14ac:dyDescent="0.25">
      <c r="A12" s="239" t="s">
        <v>16</v>
      </c>
      <c r="B12" s="240" t="s">
        <v>152</v>
      </c>
      <c r="C12" s="241"/>
      <c r="D12" s="242"/>
      <c r="E12" s="243"/>
      <c r="F12" s="243"/>
      <c r="G12" s="241"/>
      <c r="H12" s="244"/>
    </row>
    <row r="13" spans="1:8" x14ac:dyDescent="0.25">
      <c r="A13" s="108" t="s">
        <v>0</v>
      </c>
      <c r="B13" s="111" t="s">
        <v>89</v>
      </c>
      <c r="C13" s="109" t="s">
        <v>39</v>
      </c>
      <c r="D13" s="110">
        <v>1.89</v>
      </c>
      <c r="E13" s="210"/>
      <c r="F13" s="210">
        <f t="shared" ref="F13:F27" si="0">ROUND(D13*E13,2)</f>
        <v>0</v>
      </c>
      <c r="G13" s="108"/>
      <c r="H13" s="211"/>
    </row>
    <row r="14" spans="1:8" x14ac:dyDescent="0.25">
      <c r="A14" s="108" t="s">
        <v>1</v>
      </c>
      <c r="B14" s="111" t="s">
        <v>90</v>
      </c>
      <c r="C14" s="109" t="s">
        <v>91</v>
      </c>
      <c r="D14" s="110">
        <v>5</v>
      </c>
      <c r="E14" s="210"/>
      <c r="F14" s="210">
        <f t="shared" si="0"/>
        <v>0</v>
      </c>
      <c r="G14" s="108"/>
      <c r="H14" s="211"/>
    </row>
    <row r="15" spans="1:8" x14ac:dyDescent="0.25">
      <c r="A15" s="108" t="s">
        <v>82</v>
      </c>
      <c r="B15" s="212" t="s">
        <v>121</v>
      </c>
      <c r="C15" s="109" t="s">
        <v>5</v>
      </c>
      <c r="D15" s="110">
        <v>5</v>
      </c>
      <c r="E15" s="210"/>
      <c r="F15" s="210">
        <f t="shared" si="0"/>
        <v>0</v>
      </c>
      <c r="G15" s="108"/>
      <c r="H15" s="211"/>
    </row>
    <row r="16" spans="1:8" x14ac:dyDescent="0.25">
      <c r="A16" s="108" t="s">
        <v>104</v>
      </c>
      <c r="B16" s="111" t="s">
        <v>92</v>
      </c>
      <c r="C16" s="109" t="s">
        <v>91</v>
      </c>
      <c r="D16" s="110">
        <v>3</v>
      </c>
      <c r="E16" s="210"/>
      <c r="F16" s="210">
        <f t="shared" si="0"/>
        <v>0</v>
      </c>
      <c r="G16" s="108"/>
      <c r="H16" s="211"/>
    </row>
    <row r="17" spans="1:8" x14ac:dyDescent="0.25">
      <c r="A17" s="108" t="s">
        <v>105</v>
      </c>
      <c r="B17" s="111" t="s">
        <v>93</v>
      </c>
      <c r="C17" s="109" t="s">
        <v>91</v>
      </c>
      <c r="D17" s="110">
        <v>15</v>
      </c>
      <c r="E17" s="210"/>
      <c r="F17" s="210">
        <f t="shared" si="0"/>
        <v>0</v>
      </c>
      <c r="G17" s="108"/>
      <c r="H17" s="211"/>
    </row>
    <row r="18" spans="1:8" x14ac:dyDescent="0.25">
      <c r="A18" s="108" t="s">
        <v>106</v>
      </c>
      <c r="B18" s="111" t="s">
        <v>94</v>
      </c>
      <c r="C18" s="109" t="s">
        <v>91</v>
      </c>
      <c r="D18" s="110">
        <v>9</v>
      </c>
      <c r="E18" s="210"/>
      <c r="F18" s="210">
        <f t="shared" si="0"/>
        <v>0</v>
      </c>
      <c r="G18" s="108"/>
      <c r="H18" s="211"/>
    </row>
    <row r="19" spans="1:8" x14ac:dyDescent="0.25">
      <c r="A19" s="108" t="s">
        <v>107</v>
      </c>
      <c r="B19" s="111" t="s">
        <v>95</v>
      </c>
      <c r="C19" s="109" t="s">
        <v>91</v>
      </c>
      <c r="D19" s="110">
        <v>2</v>
      </c>
      <c r="E19" s="210"/>
      <c r="F19" s="210">
        <f t="shared" si="0"/>
        <v>0</v>
      </c>
      <c r="G19" s="108"/>
      <c r="H19" s="211"/>
    </row>
    <row r="20" spans="1:8" x14ac:dyDescent="0.25">
      <c r="A20" s="108" t="s">
        <v>108</v>
      </c>
      <c r="B20" s="111" t="s">
        <v>96</v>
      </c>
      <c r="C20" s="109" t="s">
        <v>91</v>
      </c>
      <c r="D20" s="110">
        <v>7</v>
      </c>
      <c r="E20" s="210"/>
      <c r="F20" s="210">
        <f t="shared" si="0"/>
        <v>0</v>
      </c>
      <c r="G20" s="108"/>
      <c r="H20" s="211"/>
    </row>
    <row r="21" spans="1:8" x14ac:dyDescent="0.25">
      <c r="A21" s="108" t="s">
        <v>109</v>
      </c>
      <c r="B21" s="111" t="s">
        <v>97</v>
      </c>
      <c r="C21" s="109" t="s">
        <v>91</v>
      </c>
      <c r="D21" s="110">
        <v>11</v>
      </c>
      <c r="E21" s="210"/>
      <c r="F21" s="210">
        <f t="shared" si="0"/>
        <v>0</v>
      </c>
      <c r="G21" s="108"/>
      <c r="H21" s="211"/>
    </row>
    <row r="22" spans="1:8" x14ac:dyDescent="0.25">
      <c r="A22" s="108" t="s">
        <v>110</v>
      </c>
      <c r="B22" s="111" t="s">
        <v>98</v>
      </c>
      <c r="C22" s="109" t="s">
        <v>5</v>
      </c>
      <c r="D22" s="110">
        <v>14.35</v>
      </c>
      <c r="E22" s="210"/>
      <c r="F22" s="210">
        <f t="shared" si="0"/>
        <v>0</v>
      </c>
      <c r="G22" s="108"/>
      <c r="H22" s="211"/>
    </row>
    <row r="23" spans="1:8" x14ac:dyDescent="0.25">
      <c r="A23" s="108" t="s">
        <v>111</v>
      </c>
      <c r="B23" s="111" t="s">
        <v>99</v>
      </c>
      <c r="C23" s="109" t="s">
        <v>39</v>
      </c>
      <c r="D23" s="110">
        <v>64.81</v>
      </c>
      <c r="E23" s="210"/>
      <c r="F23" s="210">
        <f t="shared" si="0"/>
        <v>0</v>
      </c>
      <c r="G23" s="108"/>
      <c r="H23" s="211"/>
    </row>
    <row r="24" spans="1:8" x14ac:dyDescent="0.25">
      <c r="A24" s="108" t="s">
        <v>112</v>
      </c>
      <c r="B24" s="111" t="s">
        <v>100</v>
      </c>
      <c r="C24" s="109" t="s">
        <v>39</v>
      </c>
      <c r="D24" s="110">
        <v>64.81</v>
      </c>
      <c r="E24" s="210"/>
      <c r="F24" s="210">
        <f t="shared" si="0"/>
        <v>0</v>
      </c>
      <c r="G24" s="108"/>
      <c r="H24" s="211"/>
    </row>
    <row r="25" spans="1:8" x14ac:dyDescent="0.25">
      <c r="A25" s="108" t="s">
        <v>113</v>
      </c>
      <c r="B25" s="111" t="s">
        <v>101</v>
      </c>
      <c r="C25" s="109" t="s">
        <v>91</v>
      </c>
      <c r="D25" s="110">
        <v>3</v>
      </c>
      <c r="E25" s="210"/>
      <c r="F25" s="210">
        <f t="shared" si="0"/>
        <v>0</v>
      </c>
      <c r="G25" s="109"/>
      <c r="H25" s="211"/>
    </row>
    <row r="26" spans="1:8" x14ac:dyDescent="0.25">
      <c r="A26" s="108" t="s">
        <v>114</v>
      </c>
      <c r="B26" s="111" t="s">
        <v>102</v>
      </c>
      <c r="C26" s="109" t="s">
        <v>91</v>
      </c>
      <c r="D26" s="110">
        <v>3</v>
      </c>
      <c r="E26" s="210"/>
      <c r="F26" s="210">
        <f t="shared" si="0"/>
        <v>0</v>
      </c>
      <c r="G26" s="108"/>
      <c r="H26" s="211"/>
    </row>
    <row r="27" spans="1:8" x14ac:dyDescent="0.25">
      <c r="A27" s="108" t="s">
        <v>122</v>
      </c>
      <c r="B27" s="111" t="s">
        <v>103</v>
      </c>
      <c r="C27" s="109" t="s">
        <v>5</v>
      </c>
      <c r="D27" s="110">
        <v>75</v>
      </c>
      <c r="E27" s="210"/>
      <c r="F27" s="210">
        <f t="shared" si="0"/>
        <v>0</v>
      </c>
      <c r="G27" s="109"/>
      <c r="H27" s="211"/>
    </row>
    <row r="28" spans="1:8" x14ac:dyDescent="0.25">
      <c r="A28" s="108" t="s">
        <v>287</v>
      </c>
      <c r="B28" s="299" t="s">
        <v>286</v>
      </c>
      <c r="C28" s="109" t="s">
        <v>39</v>
      </c>
      <c r="D28" s="110">
        <v>11.83</v>
      </c>
      <c r="E28" s="210"/>
      <c r="F28" s="210">
        <f t="shared" ref="F28" si="1">ROUND(D28*E28,2)</f>
        <v>0</v>
      </c>
      <c r="G28" s="108"/>
      <c r="H28" s="211"/>
    </row>
    <row r="29" spans="1:8" x14ac:dyDescent="0.25">
      <c r="A29" s="207" t="s">
        <v>38</v>
      </c>
      <c r="B29" s="204"/>
      <c r="C29" s="205"/>
      <c r="D29" s="206"/>
      <c r="E29" s="208"/>
      <c r="F29" s="209">
        <f>SUM(F13:F28)</f>
        <v>0</v>
      </c>
      <c r="G29" s="205"/>
      <c r="H29" s="205"/>
    </row>
    <row r="30" spans="1:8" x14ac:dyDescent="0.25">
      <c r="A30" s="239" t="s">
        <v>17</v>
      </c>
      <c r="B30" s="240" t="s">
        <v>117</v>
      </c>
      <c r="C30" s="245"/>
      <c r="D30" s="246"/>
      <c r="E30" s="247"/>
      <c r="F30" s="247"/>
      <c r="G30" s="245"/>
      <c r="H30" s="248"/>
    </row>
    <row r="31" spans="1:8" x14ac:dyDescent="0.25">
      <c r="A31" s="108" t="s">
        <v>2</v>
      </c>
      <c r="B31" s="114" t="s">
        <v>115</v>
      </c>
      <c r="C31" s="109" t="s">
        <v>39</v>
      </c>
      <c r="D31" s="110">
        <v>63.98</v>
      </c>
      <c r="E31" s="210"/>
      <c r="F31" s="210">
        <f>ROUND(E31*D31,2)</f>
        <v>0</v>
      </c>
      <c r="G31" s="108"/>
      <c r="H31" s="109"/>
    </row>
    <row r="32" spans="1:8" ht="28.5" x14ac:dyDescent="0.25">
      <c r="A32" s="108" t="s">
        <v>3</v>
      </c>
      <c r="B32" s="114" t="s">
        <v>116</v>
      </c>
      <c r="C32" s="109" t="s">
        <v>39</v>
      </c>
      <c r="D32" s="110">
        <v>58.21</v>
      </c>
      <c r="E32" s="210"/>
      <c r="F32" s="210">
        <f>ROUND(E32*D32,2)</f>
        <v>0</v>
      </c>
      <c r="G32" s="108"/>
      <c r="H32" s="109"/>
    </row>
    <row r="33" spans="1:8" ht="29.25" x14ac:dyDescent="0.25">
      <c r="A33" s="225" t="s">
        <v>4</v>
      </c>
      <c r="B33" s="285" t="s">
        <v>120</v>
      </c>
      <c r="C33" s="221" t="s">
        <v>83</v>
      </c>
      <c r="D33" s="222">
        <v>4.3600000000000003</v>
      </c>
      <c r="E33" s="223"/>
      <c r="F33" s="223">
        <f t="shared" ref="F33" si="2">ROUND(E33*D33,2)</f>
        <v>0</v>
      </c>
      <c r="G33" s="213"/>
      <c r="H33" s="224"/>
    </row>
    <row r="34" spans="1:8" x14ac:dyDescent="0.25">
      <c r="A34" s="177" t="s">
        <v>45</v>
      </c>
      <c r="B34" s="120"/>
      <c r="C34" s="116"/>
      <c r="D34" s="121"/>
      <c r="E34" s="172"/>
      <c r="F34" s="119">
        <f>SUM(F31:F33)</f>
        <v>0</v>
      </c>
      <c r="G34" s="116"/>
      <c r="H34" s="196"/>
    </row>
    <row r="35" spans="1:8" x14ac:dyDescent="0.25">
      <c r="A35" s="249" t="s">
        <v>18</v>
      </c>
      <c r="B35" s="250" t="s">
        <v>118</v>
      </c>
      <c r="C35" s="251"/>
      <c r="D35" s="252"/>
      <c r="E35" s="253"/>
      <c r="F35" s="254"/>
      <c r="G35" s="255"/>
      <c r="H35" s="256"/>
    </row>
    <row r="36" spans="1:8" ht="29.25" x14ac:dyDescent="0.25">
      <c r="A36" s="220" t="s">
        <v>6</v>
      </c>
      <c r="B36" s="286" t="s">
        <v>119</v>
      </c>
      <c r="C36" s="221" t="s">
        <v>83</v>
      </c>
      <c r="D36" s="222">
        <v>4.53</v>
      </c>
      <c r="E36" s="223"/>
      <c r="F36" s="223">
        <f t="shared" ref="F36" si="3">ROUND(E36*D36,2)</f>
        <v>0</v>
      </c>
      <c r="G36" s="213"/>
      <c r="H36" s="224"/>
    </row>
    <row r="37" spans="1:8" ht="29.25" x14ac:dyDescent="0.25">
      <c r="A37" s="225" t="s">
        <v>135</v>
      </c>
      <c r="B37" s="285" t="s">
        <v>120</v>
      </c>
      <c r="C37" s="221" t="s">
        <v>83</v>
      </c>
      <c r="D37" s="222">
        <v>6.79</v>
      </c>
      <c r="E37" s="223"/>
      <c r="F37" s="223">
        <f t="shared" ref="F37" si="4">ROUND(E37*D37,2)</f>
        <v>0</v>
      </c>
      <c r="G37" s="213"/>
      <c r="H37" s="224"/>
    </row>
    <row r="38" spans="1:8" x14ac:dyDescent="0.25">
      <c r="A38" s="226" t="s">
        <v>37</v>
      </c>
      <c r="B38" s="287"/>
      <c r="C38" s="227"/>
      <c r="D38" s="228"/>
      <c r="E38" s="229"/>
      <c r="F38" s="119">
        <f>SUM(F36:F37)</f>
        <v>0</v>
      </c>
      <c r="G38" s="116"/>
      <c r="H38" s="196"/>
    </row>
    <row r="39" spans="1:8" x14ac:dyDescent="0.25">
      <c r="A39" s="257" t="s">
        <v>19</v>
      </c>
      <c r="B39" s="250" t="s">
        <v>126</v>
      </c>
      <c r="C39" s="251"/>
      <c r="D39" s="252"/>
      <c r="E39" s="254"/>
      <c r="F39" s="254"/>
      <c r="G39" s="255"/>
      <c r="H39" s="256"/>
    </row>
    <row r="40" spans="1:8" x14ac:dyDescent="0.25">
      <c r="A40" s="197" t="s">
        <v>7</v>
      </c>
      <c r="B40" s="214" t="s">
        <v>136</v>
      </c>
      <c r="C40" s="215" t="s">
        <v>83</v>
      </c>
      <c r="D40" s="216">
        <v>4</v>
      </c>
      <c r="E40" s="217"/>
      <c r="F40" s="217">
        <f>ROUND(E40*D40,2)</f>
        <v>0</v>
      </c>
      <c r="G40" s="215"/>
      <c r="H40" s="218"/>
    </row>
    <row r="41" spans="1:8" ht="28.5" x14ac:dyDescent="0.25">
      <c r="A41" s="197" t="s">
        <v>8</v>
      </c>
      <c r="B41" s="214" t="s">
        <v>250</v>
      </c>
      <c r="C41" s="215" t="s">
        <v>83</v>
      </c>
      <c r="D41" s="216">
        <v>4</v>
      </c>
      <c r="E41" s="217"/>
      <c r="F41" s="217">
        <f>ROUND(E41*D41,2)</f>
        <v>0</v>
      </c>
      <c r="G41" s="215"/>
      <c r="H41" s="218"/>
    </row>
    <row r="42" spans="1:8" x14ac:dyDescent="0.25">
      <c r="A42" s="197" t="s">
        <v>9</v>
      </c>
      <c r="B42" s="286" t="s">
        <v>123</v>
      </c>
      <c r="C42" s="215" t="s">
        <v>83</v>
      </c>
      <c r="D42" s="216">
        <v>4</v>
      </c>
      <c r="E42" s="217"/>
      <c r="F42" s="217">
        <f>ROUND(E42*D42,2)</f>
        <v>0</v>
      </c>
      <c r="G42" s="215"/>
      <c r="H42" s="218"/>
    </row>
    <row r="43" spans="1:8" ht="16.5" customHeight="1" x14ac:dyDescent="0.25">
      <c r="A43" s="197" t="s">
        <v>10</v>
      </c>
      <c r="B43" s="219" t="s">
        <v>84</v>
      </c>
      <c r="C43" s="215" t="s">
        <v>39</v>
      </c>
      <c r="D43" s="216">
        <v>46.38</v>
      </c>
      <c r="E43" s="217"/>
      <c r="F43" s="217">
        <f t="shared" ref="F43" si="5">ROUND(E43*D43,2)</f>
        <v>0</v>
      </c>
      <c r="G43" s="215"/>
      <c r="H43" s="218"/>
    </row>
    <row r="44" spans="1:8" x14ac:dyDescent="0.25">
      <c r="A44" s="197" t="s">
        <v>11</v>
      </c>
      <c r="B44" s="117" t="s">
        <v>124</v>
      </c>
      <c r="C44" s="215" t="s">
        <v>83</v>
      </c>
      <c r="D44" s="112">
        <v>3.71</v>
      </c>
      <c r="E44" s="122"/>
      <c r="F44" s="122">
        <f t="shared" ref="F44:F45" si="6">ROUND(E44*D44,2)</f>
        <v>0</v>
      </c>
      <c r="G44" s="108"/>
      <c r="H44" s="195"/>
    </row>
    <row r="45" spans="1:8" x14ac:dyDescent="0.25">
      <c r="A45" s="197" t="s">
        <v>12</v>
      </c>
      <c r="B45" s="117" t="s">
        <v>85</v>
      </c>
      <c r="C45" s="215" t="s">
        <v>83</v>
      </c>
      <c r="D45" s="112">
        <v>3.71</v>
      </c>
      <c r="E45" s="122"/>
      <c r="F45" s="122">
        <f t="shared" si="6"/>
        <v>0</v>
      </c>
      <c r="G45" s="108"/>
      <c r="H45" s="195"/>
    </row>
    <row r="46" spans="1:8" ht="28.5" x14ac:dyDescent="0.25">
      <c r="A46" s="197" t="s">
        <v>13</v>
      </c>
      <c r="B46" s="117" t="s">
        <v>125</v>
      </c>
      <c r="C46" s="215" t="s">
        <v>39</v>
      </c>
      <c r="D46" s="112">
        <v>46.38</v>
      </c>
      <c r="E46" s="122"/>
      <c r="F46" s="122">
        <f t="shared" ref="F46" si="7">ROUND(E46*D46,2)</f>
        <v>0</v>
      </c>
      <c r="G46" s="109"/>
      <c r="H46" s="195"/>
    </row>
    <row r="47" spans="1:8" ht="28.5" x14ac:dyDescent="0.25">
      <c r="A47" s="197" t="s">
        <v>87</v>
      </c>
      <c r="B47" s="117" t="s">
        <v>285</v>
      </c>
      <c r="C47" s="215" t="s">
        <v>83</v>
      </c>
      <c r="D47" s="112">
        <v>0.6</v>
      </c>
      <c r="E47" s="122"/>
      <c r="F47" s="122">
        <f t="shared" ref="F47" si="8">ROUND(E47*D47,2)</f>
        <v>0</v>
      </c>
      <c r="G47" s="109"/>
      <c r="H47" s="195"/>
    </row>
    <row r="48" spans="1:8" x14ac:dyDescent="0.25">
      <c r="A48" s="177" t="s">
        <v>36</v>
      </c>
      <c r="B48" s="117"/>
      <c r="C48" s="116"/>
      <c r="D48" s="121"/>
      <c r="E48" s="173"/>
      <c r="F48" s="119">
        <f>SUM(F40:F47)</f>
        <v>0</v>
      </c>
      <c r="G48" s="123"/>
      <c r="H48" s="176"/>
    </row>
    <row r="49" spans="1:10" x14ac:dyDescent="0.25">
      <c r="A49" s="258" t="s">
        <v>30</v>
      </c>
      <c r="B49" s="259" t="s">
        <v>127</v>
      </c>
      <c r="C49" s="260"/>
      <c r="D49" s="261"/>
      <c r="E49" s="262"/>
      <c r="F49" s="263"/>
      <c r="G49" s="263"/>
      <c r="H49" s="264"/>
    </row>
    <row r="50" spans="1:10" x14ac:dyDescent="0.25">
      <c r="A50" s="108" t="s">
        <v>32</v>
      </c>
      <c r="B50" s="288" t="s">
        <v>128</v>
      </c>
      <c r="C50" s="113" t="s">
        <v>39</v>
      </c>
      <c r="D50" s="115">
        <v>39.89</v>
      </c>
      <c r="E50" s="210"/>
      <c r="F50" s="210">
        <f t="shared" ref="F50" si="9">ROUND(E50*D50,2)</f>
        <v>0</v>
      </c>
      <c r="G50" s="108"/>
      <c r="H50" s="108"/>
    </row>
    <row r="51" spans="1:10" x14ac:dyDescent="0.25">
      <c r="A51" s="108" t="s">
        <v>131</v>
      </c>
      <c r="B51" s="114" t="s">
        <v>129</v>
      </c>
      <c r="C51" s="109" t="s">
        <v>39</v>
      </c>
      <c r="D51" s="115">
        <v>79.78</v>
      </c>
      <c r="E51" s="210"/>
      <c r="F51" s="210">
        <f t="shared" ref="F51:F52" si="10">ROUND(E51*D51,2)</f>
        <v>0</v>
      </c>
      <c r="G51" s="108"/>
      <c r="H51" s="109"/>
    </row>
    <row r="52" spans="1:10" x14ac:dyDescent="0.25">
      <c r="A52" s="108" t="s">
        <v>132</v>
      </c>
      <c r="B52" s="114" t="s">
        <v>130</v>
      </c>
      <c r="C52" s="109" t="s">
        <v>39</v>
      </c>
      <c r="D52" s="115">
        <v>79.78</v>
      </c>
      <c r="E52" s="210"/>
      <c r="F52" s="210">
        <f t="shared" si="10"/>
        <v>0</v>
      </c>
      <c r="G52" s="108"/>
      <c r="H52" s="109"/>
    </row>
    <row r="53" spans="1:10" ht="36.75" customHeight="1" x14ac:dyDescent="0.25">
      <c r="A53" s="108" t="s">
        <v>133</v>
      </c>
      <c r="B53" s="114" t="s">
        <v>167</v>
      </c>
      <c r="C53" s="109" t="s">
        <v>83</v>
      </c>
      <c r="D53" s="115">
        <v>2</v>
      </c>
      <c r="E53" s="210"/>
      <c r="F53" s="210">
        <f t="shared" ref="F53" si="11">ROUND(E53*D53,2)</f>
        <v>0</v>
      </c>
      <c r="G53" s="109"/>
      <c r="H53" s="109"/>
    </row>
    <row r="54" spans="1:10" ht="28.5" x14ac:dyDescent="0.25">
      <c r="A54" s="108" t="s">
        <v>168</v>
      </c>
      <c r="B54" s="114" t="s">
        <v>134</v>
      </c>
      <c r="C54" s="109" t="s">
        <v>39</v>
      </c>
      <c r="D54" s="115">
        <v>19.61</v>
      </c>
      <c r="E54" s="210"/>
      <c r="F54" s="210">
        <f t="shared" ref="F54" si="12">ROUND(E54*D54,2)</f>
        <v>0</v>
      </c>
      <c r="G54" s="109"/>
      <c r="H54" s="109"/>
    </row>
    <row r="55" spans="1:10" ht="19.5" customHeight="1" x14ac:dyDescent="0.25">
      <c r="A55" s="108" t="s">
        <v>182</v>
      </c>
      <c r="B55" s="114" t="s">
        <v>183</v>
      </c>
      <c r="C55" s="109" t="s">
        <v>39</v>
      </c>
      <c r="D55" s="115">
        <v>33</v>
      </c>
      <c r="E55" s="210"/>
      <c r="F55" s="210">
        <f t="shared" ref="F55" si="13">ROUND(E55*D55,2)</f>
        <v>0</v>
      </c>
      <c r="G55" s="108"/>
      <c r="H55" s="109"/>
    </row>
    <row r="56" spans="1:10" x14ac:dyDescent="0.25">
      <c r="A56" s="198" t="s">
        <v>35</v>
      </c>
      <c r="B56" s="289"/>
      <c r="C56" s="200"/>
      <c r="D56" s="275"/>
      <c r="E56" s="201"/>
      <c r="F56" s="202">
        <f>SUM(F50:F55)</f>
        <v>0</v>
      </c>
      <c r="G56" s="199"/>
      <c r="H56" s="203"/>
      <c r="J56" s="133"/>
    </row>
    <row r="57" spans="1:10" x14ac:dyDescent="0.25">
      <c r="A57" s="265" t="s">
        <v>31</v>
      </c>
      <c r="B57" s="266" t="s">
        <v>137</v>
      </c>
      <c r="C57" s="267"/>
      <c r="D57" s="268"/>
      <c r="E57" s="269"/>
      <c r="F57" s="269"/>
      <c r="G57" s="270"/>
      <c r="H57" s="271"/>
    </row>
    <row r="58" spans="1:10" ht="42.75" x14ac:dyDescent="0.25">
      <c r="A58" s="175" t="s">
        <v>33</v>
      </c>
      <c r="B58" s="290" t="s">
        <v>138</v>
      </c>
      <c r="C58" s="116" t="s">
        <v>39</v>
      </c>
      <c r="D58" s="107">
        <v>49.22</v>
      </c>
      <c r="E58" s="118"/>
      <c r="F58" s="118">
        <f t="shared" ref="F58" si="14">ROUND(E58*D58,2)</f>
        <v>0</v>
      </c>
      <c r="G58" s="109"/>
      <c r="H58" s="176"/>
    </row>
    <row r="59" spans="1:10" x14ac:dyDescent="0.25">
      <c r="A59" s="177" t="s">
        <v>34</v>
      </c>
      <c r="B59" s="117"/>
      <c r="C59" s="116"/>
      <c r="D59" s="121"/>
      <c r="E59" s="173"/>
      <c r="F59" s="119">
        <f>SUM(F58:F58)</f>
        <v>0</v>
      </c>
      <c r="G59" s="124"/>
      <c r="H59" s="178"/>
    </row>
    <row r="60" spans="1:10" x14ac:dyDescent="0.25">
      <c r="A60" s="258" t="s">
        <v>41</v>
      </c>
      <c r="B60" s="259" t="s">
        <v>139</v>
      </c>
      <c r="C60" s="260"/>
      <c r="D60" s="261"/>
      <c r="E60" s="262"/>
      <c r="F60" s="262"/>
      <c r="G60" s="263"/>
      <c r="H60" s="264"/>
    </row>
    <row r="61" spans="1:10" ht="28.5" x14ac:dyDescent="0.25">
      <c r="A61" s="135" t="s">
        <v>42</v>
      </c>
      <c r="B61" s="114" t="s">
        <v>144</v>
      </c>
      <c r="C61" s="116" t="s">
        <v>39</v>
      </c>
      <c r="D61" s="110">
        <v>46.38</v>
      </c>
      <c r="E61" s="210"/>
      <c r="F61" s="210">
        <f t="shared" ref="F61:F63" si="15">ROUND(E61*D61,2)</f>
        <v>0</v>
      </c>
      <c r="G61" s="108"/>
      <c r="H61" s="109"/>
    </row>
    <row r="62" spans="1:10" ht="42.75" x14ac:dyDescent="0.25">
      <c r="A62" s="135" t="s">
        <v>88</v>
      </c>
      <c r="B62" s="114" t="s">
        <v>145</v>
      </c>
      <c r="C62" s="109" t="s">
        <v>86</v>
      </c>
      <c r="D62" s="110">
        <v>695.7</v>
      </c>
      <c r="E62" s="210"/>
      <c r="F62" s="210">
        <f t="shared" si="15"/>
        <v>0</v>
      </c>
      <c r="G62" s="109"/>
      <c r="H62" s="109"/>
    </row>
    <row r="63" spans="1:10" x14ac:dyDescent="0.25">
      <c r="A63" s="135" t="s">
        <v>140</v>
      </c>
      <c r="B63" s="114" t="s">
        <v>146</v>
      </c>
      <c r="C63" s="109" t="s">
        <v>86</v>
      </c>
      <c r="D63" s="110">
        <v>695.7</v>
      </c>
      <c r="E63" s="210"/>
      <c r="F63" s="210">
        <f t="shared" si="15"/>
        <v>0</v>
      </c>
      <c r="G63" s="108"/>
      <c r="H63" s="109"/>
    </row>
    <row r="64" spans="1:10" ht="28.5" x14ac:dyDescent="0.25">
      <c r="A64" s="295" t="s">
        <v>141</v>
      </c>
      <c r="B64" s="296" t="s">
        <v>260</v>
      </c>
      <c r="C64" s="113" t="s">
        <v>5</v>
      </c>
      <c r="D64" s="112">
        <v>33.200000000000003</v>
      </c>
      <c r="E64" s="284"/>
      <c r="F64" s="284">
        <f t="shared" ref="F64:F66" si="16">ROUND(E64*D64,2)</f>
        <v>0</v>
      </c>
      <c r="G64" s="113"/>
      <c r="H64" s="113"/>
    </row>
    <row r="65" spans="1:8" ht="28.5" x14ac:dyDescent="0.25">
      <c r="A65" s="135" t="s">
        <v>142</v>
      </c>
      <c r="B65" s="114" t="s">
        <v>147</v>
      </c>
      <c r="C65" s="109" t="s">
        <v>5</v>
      </c>
      <c r="D65" s="110">
        <v>9.5500000000000007</v>
      </c>
      <c r="E65" s="210"/>
      <c r="F65" s="210">
        <f t="shared" ref="F65" si="17">ROUND(E65*D65,2)</f>
        <v>0</v>
      </c>
      <c r="G65" s="109"/>
      <c r="H65" s="109"/>
    </row>
    <row r="66" spans="1:8" ht="42.75" x14ac:dyDescent="0.25">
      <c r="A66" s="135" t="s">
        <v>143</v>
      </c>
      <c r="B66" s="114" t="s">
        <v>148</v>
      </c>
      <c r="C66" s="109" t="s">
        <v>5</v>
      </c>
      <c r="D66" s="110">
        <v>6.14</v>
      </c>
      <c r="E66" s="210"/>
      <c r="F66" s="210">
        <f t="shared" si="16"/>
        <v>0</v>
      </c>
      <c r="G66" s="109"/>
      <c r="H66" s="109"/>
    </row>
    <row r="67" spans="1:8" x14ac:dyDescent="0.25">
      <c r="A67" s="179" t="s">
        <v>44</v>
      </c>
      <c r="B67" s="136"/>
      <c r="C67" s="137"/>
      <c r="D67" s="138"/>
      <c r="E67" s="139"/>
      <c r="F67" s="134">
        <f>SUM(F61:F66)</f>
        <v>0</v>
      </c>
      <c r="G67" s="140"/>
      <c r="H67" s="180"/>
    </row>
    <row r="68" spans="1:8" x14ac:dyDescent="0.25">
      <c r="A68" s="258" t="s">
        <v>151</v>
      </c>
      <c r="B68" s="259" t="s">
        <v>149</v>
      </c>
      <c r="C68" s="260"/>
      <c r="D68" s="261"/>
      <c r="E68" s="262"/>
      <c r="F68" s="262"/>
      <c r="G68" s="263"/>
      <c r="H68" s="264"/>
    </row>
    <row r="69" spans="1:8" ht="28.5" x14ac:dyDescent="0.25">
      <c r="A69" s="108" t="s">
        <v>170</v>
      </c>
      <c r="B69" s="114" t="s">
        <v>150</v>
      </c>
      <c r="C69" s="109" t="s">
        <v>39</v>
      </c>
      <c r="D69" s="110">
        <v>46.38</v>
      </c>
      <c r="E69" s="210"/>
      <c r="F69" s="210">
        <f t="shared" ref="F69" si="18">ROUND(E69*D69,2)</f>
        <v>0</v>
      </c>
      <c r="G69" s="109"/>
      <c r="H69" s="109"/>
    </row>
    <row r="70" spans="1:8" x14ac:dyDescent="0.25">
      <c r="A70" s="179" t="s">
        <v>269</v>
      </c>
      <c r="B70" s="230"/>
      <c r="C70" s="231"/>
      <c r="D70" s="232"/>
      <c r="E70" s="233"/>
      <c r="F70" s="134">
        <f>SUM(F69)</f>
        <v>0</v>
      </c>
      <c r="G70" s="231"/>
      <c r="H70" s="234"/>
    </row>
    <row r="71" spans="1:8" x14ac:dyDescent="0.25">
      <c r="A71" s="258" t="s">
        <v>177</v>
      </c>
      <c r="B71" s="259" t="s">
        <v>172</v>
      </c>
      <c r="C71" s="260"/>
      <c r="D71" s="261"/>
      <c r="E71" s="262"/>
      <c r="F71" s="262"/>
      <c r="G71" s="263"/>
      <c r="H71" s="264"/>
    </row>
    <row r="72" spans="1:8" ht="28.5" x14ac:dyDescent="0.25">
      <c r="A72" s="108" t="s">
        <v>178</v>
      </c>
      <c r="B72" s="114" t="s">
        <v>169</v>
      </c>
      <c r="C72" s="109" t="s">
        <v>39</v>
      </c>
      <c r="D72" s="110">
        <v>7.88</v>
      </c>
      <c r="E72" s="210"/>
      <c r="F72" s="210">
        <f t="shared" ref="F72" si="19">ROUND(E72*D72,2)</f>
        <v>0</v>
      </c>
      <c r="G72" s="109"/>
      <c r="H72" s="109"/>
    </row>
    <row r="73" spans="1:8" x14ac:dyDescent="0.25">
      <c r="A73" s="179" t="s">
        <v>270</v>
      </c>
      <c r="B73" s="230"/>
      <c r="C73" s="231"/>
      <c r="D73" s="232"/>
      <c r="E73" s="233"/>
      <c r="F73" s="134">
        <f>SUM(F72)</f>
        <v>0</v>
      </c>
      <c r="G73" s="231"/>
      <c r="H73" s="234"/>
    </row>
    <row r="74" spans="1:8" x14ac:dyDescent="0.25">
      <c r="A74" s="258" t="s">
        <v>179</v>
      </c>
      <c r="B74" s="259" t="s">
        <v>171</v>
      </c>
      <c r="C74" s="260"/>
      <c r="D74" s="261"/>
      <c r="E74" s="262"/>
      <c r="F74" s="262"/>
      <c r="G74" s="263"/>
      <c r="H74" s="264"/>
    </row>
    <row r="75" spans="1:8" ht="28.5" x14ac:dyDescent="0.25">
      <c r="A75" s="108" t="s">
        <v>163</v>
      </c>
      <c r="B75" s="114" t="s">
        <v>173</v>
      </c>
      <c r="C75" s="109" t="s">
        <v>39</v>
      </c>
      <c r="D75" s="110">
        <v>9.1199999999999992</v>
      </c>
      <c r="E75" s="210"/>
      <c r="F75" s="210">
        <f t="shared" ref="F75" si="20">ROUND(E75*D75,2)</f>
        <v>0</v>
      </c>
      <c r="G75" s="109"/>
      <c r="H75" s="109"/>
    </row>
    <row r="76" spans="1:8" x14ac:dyDescent="0.25">
      <c r="A76" s="108" t="s">
        <v>165</v>
      </c>
      <c r="B76" s="273" t="s">
        <v>174</v>
      </c>
      <c r="C76" s="109" t="s">
        <v>39</v>
      </c>
      <c r="D76" s="110">
        <v>1.89</v>
      </c>
      <c r="E76" s="210"/>
      <c r="F76" s="210">
        <f t="shared" ref="F76" si="21">ROUND(E76*D76,2)</f>
        <v>0</v>
      </c>
      <c r="G76" s="108"/>
      <c r="H76" s="109"/>
    </row>
    <row r="77" spans="1:8" ht="28.5" x14ac:dyDescent="0.25">
      <c r="A77" s="272" t="s">
        <v>166</v>
      </c>
      <c r="B77" s="274" t="s">
        <v>175</v>
      </c>
      <c r="C77" s="109" t="s">
        <v>91</v>
      </c>
      <c r="D77" s="115">
        <v>8</v>
      </c>
      <c r="E77" s="210"/>
      <c r="F77" s="210">
        <f t="shared" ref="F77:F78" si="22">ROUND(E77*D77,2)</f>
        <v>0</v>
      </c>
      <c r="G77" s="109"/>
      <c r="H77" s="109"/>
    </row>
    <row r="78" spans="1:8" ht="28.5" x14ac:dyDescent="0.25">
      <c r="A78" s="272" t="s">
        <v>164</v>
      </c>
      <c r="B78" s="274" t="s">
        <v>176</v>
      </c>
      <c r="C78" s="109" t="s">
        <v>91</v>
      </c>
      <c r="D78" s="115">
        <v>1</v>
      </c>
      <c r="E78" s="210"/>
      <c r="F78" s="210">
        <f t="shared" si="22"/>
        <v>0</v>
      </c>
      <c r="G78" s="109"/>
      <c r="H78" s="109"/>
    </row>
    <row r="79" spans="1:8" x14ac:dyDescent="0.25">
      <c r="A79" s="179" t="s">
        <v>271</v>
      </c>
      <c r="B79" s="286"/>
      <c r="C79" s="212"/>
      <c r="D79" s="281"/>
      <c r="E79" s="212"/>
      <c r="F79" s="134">
        <f>SUM(F75:F78)</f>
        <v>0</v>
      </c>
      <c r="G79" s="212"/>
      <c r="H79" s="212"/>
    </row>
    <row r="80" spans="1:8" x14ac:dyDescent="0.25">
      <c r="A80" s="258" t="s">
        <v>180</v>
      </c>
      <c r="B80" s="259" t="s">
        <v>153</v>
      </c>
      <c r="C80" s="260"/>
      <c r="D80" s="261"/>
      <c r="E80" s="262"/>
      <c r="F80" s="262"/>
      <c r="G80" s="263"/>
      <c r="H80" s="264"/>
    </row>
    <row r="81" spans="1:8" x14ac:dyDescent="0.25">
      <c r="A81" s="108" t="s">
        <v>181</v>
      </c>
      <c r="B81" s="114" t="s">
        <v>154</v>
      </c>
      <c r="C81" s="109" t="s">
        <v>39</v>
      </c>
      <c r="D81" s="110">
        <v>23.36</v>
      </c>
      <c r="E81" s="210"/>
      <c r="F81" s="210">
        <f t="shared" ref="F81" si="23">ROUND(E81*D81,2)</f>
        <v>0</v>
      </c>
      <c r="G81" s="109"/>
      <c r="H81" s="109"/>
    </row>
    <row r="82" spans="1:8" x14ac:dyDescent="0.25">
      <c r="A82" s="179" t="s">
        <v>272</v>
      </c>
      <c r="B82" s="230"/>
      <c r="C82" s="231"/>
      <c r="D82" s="232"/>
      <c r="E82" s="233"/>
      <c r="F82" s="134">
        <f>SUM(F81)</f>
        <v>0</v>
      </c>
      <c r="G82" s="231"/>
      <c r="H82" s="234"/>
    </row>
    <row r="83" spans="1:8" x14ac:dyDescent="0.25">
      <c r="A83" s="258" t="s">
        <v>190</v>
      </c>
      <c r="B83" s="259" t="s">
        <v>155</v>
      </c>
      <c r="C83" s="260"/>
      <c r="D83" s="261"/>
      <c r="E83" s="262"/>
      <c r="F83" s="262"/>
      <c r="G83" s="263"/>
      <c r="H83" s="264"/>
    </row>
    <row r="84" spans="1:8" x14ac:dyDescent="0.25">
      <c r="A84" s="108" t="s">
        <v>191</v>
      </c>
      <c r="B84" s="114" t="s">
        <v>156</v>
      </c>
      <c r="C84" s="109" t="s">
        <v>39</v>
      </c>
      <c r="D84" s="110">
        <v>1.95</v>
      </c>
      <c r="E84" s="210"/>
      <c r="F84" s="210">
        <f t="shared" ref="F84:F91" si="24">ROUND(E84*D84,2)</f>
        <v>0</v>
      </c>
      <c r="G84" s="108"/>
      <c r="H84" s="109"/>
    </row>
    <row r="85" spans="1:8" ht="28.5" x14ac:dyDescent="0.25">
      <c r="A85" s="108" t="s">
        <v>192</v>
      </c>
      <c r="B85" s="114" t="s">
        <v>157</v>
      </c>
      <c r="C85" s="109" t="s">
        <v>91</v>
      </c>
      <c r="D85" s="110">
        <v>5</v>
      </c>
      <c r="E85" s="210"/>
      <c r="F85" s="210">
        <f t="shared" si="24"/>
        <v>0</v>
      </c>
      <c r="G85" s="109"/>
      <c r="H85" s="109"/>
    </row>
    <row r="86" spans="1:8" x14ac:dyDescent="0.25">
      <c r="A86" s="108" t="s">
        <v>193</v>
      </c>
      <c r="B86" s="114" t="s">
        <v>158</v>
      </c>
      <c r="C86" s="109" t="s">
        <v>91</v>
      </c>
      <c r="D86" s="110">
        <v>5</v>
      </c>
      <c r="E86" s="210"/>
      <c r="F86" s="210">
        <f t="shared" si="24"/>
        <v>0</v>
      </c>
      <c r="G86" s="109"/>
      <c r="H86" s="109"/>
    </row>
    <row r="87" spans="1:8" ht="28.5" x14ac:dyDescent="0.25">
      <c r="A87" s="108" t="s">
        <v>194</v>
      </c>
      <c r="B87" s="114" t="s">
        <v>159</v>
      </c>
      <c r="C87" s="109" t="s">
        <v>91</v>
      </c>
      <c r="D87" s="110">
        <v>5</v>
      </c>
      <c r="E87" s="210"/>
      <c r="F87" s="210">
        <f t="shared" si="24"/>
        <v>0</v>
      </c>
      <c r="G87" s="109"/>
      <c r="H87" s="109"/>
    </row>
    <row r="88" spans="1:8" x14ac:dyDescent="0.25">
      <c r="A88" s="108" t="s">
        <v>195</v>
      </c>
      <c r="B88" s="114" t="s">
        <v>160</v>
      </c>
      <c r="C88" s="109" t="s">
        <v>91</v>
      </c>
      <c r="D88" s="110">
        <v>5</v>
      </c>
      <c r="E88" s="210"/>
      <c r="F88" s="210">
        <f t="shared" si="24"/>
        <v>0</v>
      </c>
      <c r="G88" s="109"/>
      <c r="H88" s="109"/>
    </row>
    <row r="89" spans="1:8" ht="28.5" x14ac:dyDescent="0.25">
      <c r="A89" s="108" t="s">
        <v>196</v>
      </c>
      <c r="B89" s="114" t="s">
        <v>161</v>
      </c>
      <c r="C89" s="109" t="s">
        <v>91</v>
      </c>
      <c r="D89" s="110">
        <v>5</v>
      </c>
      <c r="E89" s="210"/>
      <c r="F89" s="210">
        <f t="shared" si="24"/>
        <v>0</v>
      </c>
      <c r="G89" s="109"/>
      <c r="H89" s="109"/>
    </row>
    <row r="90" spans="1:8" x14ac:dyDescent="0.25">
      <c r="A90" s="108" t="s">
        <v>197</v>
      </c>
      <c r="B90" s="114" t="s">
        <v>289</v>
      </c>
      <c r="C90" s="109" t="s">
        <v>91</v>
      </c>
      <c r="D90" s="110">
        <v>1</v>
      </c>
      <c r="E90" s="210"/>
      <c r="F90" s="210">
        <f t="shared" ref="F90" si="25">ROUND(E90*D90,2)</f>
        <v>0</v>
      </c>
      <c r="G90" s="108"/>
      <c r="H90" s="109"/>
    </row>
    <row r="91" spans="1:8" x14ac:dyDescent="0.25">
      <c r="A91" s="108" t="s">
        <v>235</v>
      </c>
      <c r="B91" s="114" t="s">
        <v>162</v>
      </c>
      <c r="C91" s="109" t="s">
        <v>39</v>
      </c>
      <c r="D91" s="110">
        <v>4.68</v>
      </c>
      <c r="E91" s="210"/>
      <c r="F91" s="210">
        <f t="shared" si="24"/>
        <v>0</v>
      </c>
      <c r="G91" s="108"/>
      <c r="H91" s="109"/>
    </row>
    <row r="92" spans="1:8" x14ac:dyDescent="0.25">
      <c r="A92" s="179" t="s">
        <v>273</v>
      </c>
      <c r="B92" s="230"/>
      <c r="C92" s="231"/>
      <c r="D92" s="232"/>
      <c r="E92" s="233"/>
      <c r="F92" s="134">
        <f>SUM(F84:F91)</f>
        <v>0</v>
      </c>
      <c r="G92" s="231"/>
      <c r="H92" s="234"/>
    </row>
    <row r="93" spans="1:8" x14ac:dyDescent="0.25">
      <c r="A93" s="258" t="s">
        <v>198</v>
      </c>
      <c r="B93" s="259" t="s">
        <v>187</v>
      </c>
      <c r="C93" s="260"/>
      <c r="D93" s="261"/>
      <c r="E93" s="262"/>
      <c r="F93" s="262"/>
      <c r="G93" s="263"/>
      <c r="H93" s="264"/>
    </row>
    <row r="94" spans="1:8" ht="42.75" x14ac:dyDescent="0.25">
      <c r="A94" s="108" t="s">
        <v>199</v>
      </c>
      <c r="B94" s="114" t="s">
        <v>184</v>
      </c>
      <c r="C94" s="109" t="s">
        <v>91</v>
      </c>
      <c r="D94" s="110">
        <v>3</v>
      </c>
      <c r="E94" s="210"/>
      <c r="F94" s="210">
        <f t="shared" ref="F94" si="26">ROUND(E94*D94,2)</f>
        <v>0</v>
      </c>
      <c r="G94" s="109"/>
      <c r="H94" s="109"/>
    </row>
    <row r="95" spans="1:8" x14ac:dyDescent="0.25">
      <c r="A95" s="108" t="s">
        <v>200</v>
      </c>
      <c r="B95" s="288" t="s">
        <v>185</v>
      </c>
      <c r="C95" s="109" t="s">
        <v>91</v>
      </c>
      <c r="D95" s="110">
        <v>3</v>
      </c>
      <c r="E95" s="210"/>
      <c r="F95" s="210">
        <f t="shared" ref="F95" si="27">ROUND(E95*D95,2)</f>
        <v>0</v>
      </c>
      <c r="G95" s="108"/>
      <c r="H95" s="109"/>
    </row>
    <row r="96" spans="1:8" x14ac:dyDescent="0.25">
      <c r="A96" s="108" t="s">
        <v>201</v>
      </c>
      <c r="B96" s="114" t="s">
        <v>186</v>
      </c>
      <c r="C96" s="109" t="s">
        <v>91</v>
      </c>
      <c r="D96" s="110">
        <v>3</v>
      </c>
      <c r="E96" s="210"/>
      <c r="F96" s="210">
        <f t="shared" ref="F96" si="28">ROUND(E96*D96,2)</f>
        <v>0</v>
      </c>
      <c r="G96" s="109"/>
      <c r="H96" s="109"/>
    </row>
    <row r="97" spans="1:8" ht="28.5" x14ac:dyDescent="0.25">
      <c r="A97" s="108" t="s">
        <v>202</v>
      </c>
      <c r="B97" s="114" t="s">
        <v>188</v>
      </c>
      <c r="C97" s="109" t="s">
        <v>91</v>
      </c>
      <c r="D97" s="110">
        <v>5</v>
      </c>
      <c r="E97" s="210"/>
      <c r="F97" s="210">
        <f t="shared" ref="F97" si="29">ROUND(E97*D97,2)</f>
        <v>0</v>
      </c>
      <c r="G97" s="109"/>
      <c r="H97" s="109"/>
    </row>
    <row r="98" spans="1:8" x14ac:dyDescent="0.25">
      <c r="A98" s="179" t="s">
        <v>274</v>
      </c>
      <c r="B98" s="230"/>
      <c r="C98" s="231"/>
      <c r="D98" s="232"/>
      <c r="E98" s="233"/>
      <c r="F98" s="134">
        <f>SUM(F94:F97)</f>
        <v>0</v>
      </c>
      <c r="G98" s="231"/>
      <c r="H98" s="234"/>
    </row>
    <row r="99" spans="1:8" x14ac:dyDescent="0.25">
      <c r="A99" s="258" t="s">
        <v>203</v>
      </c>
      <c r="B99" s="259" t="s">
        <v>288</v>
      </c>
      <c r="C99" s="260"/>
      <c r="D99" s="261"/>
      <c r="E99" s="262"/>
      <c r="F99" s="262"/>
      <c r="G99" s="263"/>
      <c r="H99" s="264"/>
    </row>
    <row r="100" spans="1:8" ht="28.5" x14ac:dyDescent="0.25">
      <c r="A100" s="282" t="s">
        <v>205</v>
      </c>
      <c r="B100" s="293" t="s">
        <v>210</v>
      </c>
      <c r="C100" s="113" t="s">
        <v>91</v>
      </c>
      <c r="D100" s="112">
        <v>2</v>
      </c>
      <c r="E100" s="284"/>
      <c r="F100" s="284">
        <f t="shared" ref="F100:F105" si="30">ROUND(E100*D100,2)</f>
        <v>0</v>
      </c>
      <c r="G100" s="113"/>
      <c r="H100" s="113"/>
    </row>
    <row r="101" spans="1:8" ht="18" customHeight="1" x14ac:dyDescent="0.25">
      <c r="A101" s="282" t="s">
        <v>206</v>
      </c>
      <c r="B101" s="293" t="s">
        <v>259</v>
      </c>
      <c r="C101" s="113" t="s">
        <v>91</v>
      </c>
      <c r="D101" s="112">
        <v>1</v>
      </c>
      <c r="E101" s="284"/>
      <c r="F101" s="284">
        <f t="shared" si="30"/>
        <v>0</v>
      </c>
      <c r="G101" s="113"/>
      <c r="H101" s="113"/>
    </row>
    <row r="102" spans="1:8" ht="28.5" x14ac:dyDescent="0.25">
      <c r="A102" s="282" t="s">
        <v>207</v>
      </c>
      <c r="B102" s="293" t="s">
        <v>204</v>
      </c>
      <c r="C102" s="113" t="s">
        <v>91</v>
      </c>
      <c r="D102" s="112">
        <v>1</v>
      </c>
      <c r="E102" s="284"/>
      <c r="F102" s="284">
        <f t="shared" si="30"/>
        <v>0</v>
      </c>
      <c r="G102" s="113"/>
      <c r="H102" s="113"/>
    </row>
    <row r="103" spans="1:8" x14ac:dyDescent="0.25">
      <c r="A103" s="282" t="s">
        <v>208</v>
      </c>
      <c r="B103" s="283" t="s">
        <v>256</v>
      </c>
      <c r="C103" s="113" t="s">
        <v>91</v>
      </c>
      <c r="D103" s="112">
        <v>5</v>
      </c>
      <c r="E103" s="284"/>
      <c r="F103" s="284">
        <f t="shared" si="30"/>
        <v>0</v>
      </c>
      <c r="G103" s="282"/>
      <c r="H103" s="113"/>
    </row>
    <row r="104" spans="1:8" ht="28.5" x14ac:dyDescent="0.25">
      <c r="A104" s="282" t="s">
        <v>209</v>
      </c>
      <c r="B104" s="293" t="s">
        <v>189</v>
      </c>
      <c r="C104" s="113" t="s">
        <v>91</v>
      </c>
      <c r="D104" s="112">
        <v>3</v>
      </c>
      <c r="E104" s="284"/>
      <c r="F104" s="284">
        <f t="shared" si="30"/>
        <v>0</v>
      </c>
      <c r="G104" s="113"/>
      <c r="H104" s="113"/>
    </row>
    <row r="105" spans="1:8" x14ac:dyDescent="0.25">
      <c r="A105" s="282" t="s">
        <v>257</v>
      </c>
      <c r="B105" s="293" t="s">
        <v>258</v>
      </c>
      <c r="C105" s="113" t="s">
        <v>39</v>
      </c>
      <c r="D105" s="112">
        <v>1</v>
      </c>
      <c r="E105" s="284"/>
      <c r="F105" s="284">
        <f t="shared" si="30"/>
        <v>0</v>
      </c>
      <c r="G105" s="282"/>
      <c r="H105" s="294"/>
    </row>
    <row r="106" spans="1:8" x14ac:dyDescent="0.25">
      <c r="A106" s="179" t="s">
        <v>275</v>
      </c>
      <c r="B106" s="230"/>
      <c r="C106" s="231"/>
      <c r="D106" s="232"/>
      <c r="E106" s="233"/>
      <c r="F106" s="134">
        <f>SUM(F100:F105)</f>
        <v>0</v>
      </c>
      <c r="G106" s="231"/>
      <c r="H106" s="234"/>
    </row>
    <row r="107" spans="1:8" x14ac:dyDescent="0.25">
      <c r="A107" s="258" t="s">
        <v>211</v>
      </c>
      <c r="B107" s="259" t="s">
        <v>212</v>
      </c>
      <c r="C107" s="260"/>
      <c r="D107" s="261"/>
      <c r="E107" s="262"/>
      <c r="F107" s="262"/>
      <c r="G107" s="263"/>
      <c r="H107" s="264"/>
    </row>
    <row r="108" spans="1:8" ht="28.5" x14ac:dyDescent="0.25">
      <c r="A108" s="108" t="s">
        <v>220</v>
      </c>
      <c r="B108" s="114" t="s">
        <v>213</v>
      </c>
      <c r="C108" s="109" t="s">
        <v>91</v>
      </c>
      <c r="D108" s="110">
        <v>1</v>
      </c>
      <c r="E108" s="210"/>
      <c r="F108" s="210">
        <f t="shared" ref="F108:F113" si="31">ROUND(E108*D108,2)</f>
        <v>0</v>
      </c>
      <c r="G108" s="108"/>
      <c r="H108" s="109"/>
    </row>
    <row r="109" spans="1:8" x14ac:dyDescent="0.25">
      <c r="A109" s="108" t="s">
        <v>221</v>
      </c>
      <c r="B109" s="114" t="s">
        <v>214</v>
      </c>
      <c r="C109" s="109" t="s">
        <v>91</v>
      </c>
      <c r="D109" s="110">
        <v>10</v>
      </c>
      <c r="E109" s="210"/>
      <c r="F109" s="210">
        <f t="shared" si="31"/>
        <v>0</v>
      </c>
      <c r="G109" s="108"/>
      <c r="H109" s="109"/>
    </row>
    <row r="110" spans="1:8" x14ac:dyDescent="0.25">
      <c r="A110" s="108" t="s">
        <v>222</v>
      </c>
      <c r="B110" s="114" t="s">
        <v>215</v>
      </c>
      <c r="C110" s="109" t="s">
        <v>91</v>
      </c>
      <c r="D110" s="110">
        <v>1</v>
      </c>
      <c r="E110" s="210"/>
      <c r="F110" s="210">
        <f t="shared" si="31"/>
        <v>0</v>
      </c>
      <c r="G110" s="108"/>
      <c r="H110" s="109"/>
    </row>
    <row r="111" spans="1:8" ht="28.5" x14ac:dyDescent="0.25">
      <c r="A111" s="108" t="s">
        <v>223</v>
      </c>
      <c r="B111" s="114" t="s">
        <v>216</v>
      </c>
      <c r="C111" s="109" t="s">
        <v>91</v>
      </c>
      <c r="D111" s="110">
        <v>5</v>
      </c>
      <c r="E111" s="210"/>
      <c r="F111" s="210">
        <f t="shared" si="31"/>
        <v>0</v>
      </c>
      <c r="G111" s="109"/>
      <c r="H111" s="109"/>
    </row>
    <row r="112" spans="1:8" ht="28.5" x14ac:dyDescent="0.25">
      <c r="A112" s="108" t="s">
        <v>224</v>
      </c>
      <c r="B112" s="114" t="s">
        <v>217</v>
      </c>
      <c r="C112" s="109" t="s">
        <v>91</v>
      </c>
      <c r="D112" s="110">
        <v>5</v>
      </c>
      <c r="E112" s="210"/>
      <c r="F112" s="210">
        <f t="shared" si="31"/>
        <v>0</v>
      </c>
      <c r="G112" s="109"/>
      <c r="H112" s="109"/>
    </row>
    <row r="113" spans="1:8" ht="42.75" x14ac:dyDescent="0.25">
      <c r="A113" s="108" t="s">
        <v>225</v>
      </c>
      <c r="B113" s="114" t="s">
        <v>218</v>
      </c>
      <c r="C113" s="109" t="s">
        <v>91</v>
      </c>
      <c r="D113" s="110">
        <v>2</v>
      </c>
      <c r="E113" s="210"/>
      <c r="F113" s="210">
        <f t="shared" si="31"/>
        <v>0</v>
      </c>
      <c r="G113" s="109"/>
      <c r="H113" s="109"/>
    </row>
    <row r="114" spans="1:8" x14ac:dyDescent="0.25">
      <c r="A114" s="108"/>
      <c r="B114" s="114"/>
      <c r="C114" s="109"/>
      <c r="D114" s="110"/>
      <c r="E114" s="210"/>
      <c r="F114" s="210"/>
      <c r="G114" s="109"/>
      <c r="H114" s="109"/>
    </row>
    <row r="115" spans="1:8" ht="28.5" x14ac:dyDescent="0.25">
      <c r="A115" s="108" t="s">
        <v>226</v>
      </c>
      <c r="B115" s="114" t="s">
        <v>219</v>
      </c>
      <c r="C115" s="109" t="s">
        <v>91</v>
      </c>
      <c r="D115" s="110">
        <v>5</v>
      </c>
      <c r="E115" s="210"/>
      <c r="F115" s="210">
        <f t="shared" ref="F115" si="32">ROUND(E115*D115,2)</f>
        <v>0</v>
      </c>
      <c r="G115" s="109"/>
      <c r="H115" s="109"/>
    </row>
    <row r="116" spans="1:8" x14ac:dyDescent="0.25">
      <c r="A116" s="179" t="s">
        <v>276</v>
      </c>
      <c r="B116" s="230"/>
      <c r="C116" s="231"/>
      <c r="D116" s="232"/>
      <c r="E116" s="233"/>
      <c r="F116" s="134">
        <f>SUM(F108:F115)</f>
        <v>0</v>
      </c>
      <c r="G116" s="231"/>
      <c r="H116" s="234"/>
    </row>
    <row r="117" spans="1:8" x14ac:dyDescent="0.25">
      <c r="A117" s="258" t="s">
        <v>231</v>
      </c>
      <c r="B117" s="259" t="s">
        <v>229</v>
      </c>
      <c r="C117" s="260"/>
      <c r="D117" s="261"/>
      <c r="E117" s="262"/>
      <c r="F117" s="262"/>
      <c r="G117" s="263"/>
      <c r="H117" s="264"/>
    </row>
    <row r="118" spans="1:8" ht="42.75" x14ac:dyDescent="0.25">
      <c r="A118" s="276" t="s">
        <v>232</v>
      </c>
      <c r="B118" s="291" t="s">
        <v>227</v>
      </c>
      <c r="C118" s="278" t="s">
        <v>5</v>
      </c>
      <c r="D118" s="280">
        <v>11</v>
      </c>
      <c r="E118" s="277"/>
      <c r="F118" s="277">
        <f>ROUND(E118*D118,2)</f>
        <v>0</v>
      </c>
      <c r="G118" s="278"/>
      <c r="H118" s="278"/>
    </row>
    <row r="119" spans="1:8" x14ac:dyDescent="0.25">
      <c r="A119" s="276" t="s">
        <v>233</v>
      </c>
      <c r="B119" s="291" t="s">
        <v>230</v>
      </c>
      <c r="C119" s="278" t="s">
        <v>91</v>
      </c>
      <c r="D119" s="280">
        <v>3</v>
      </c>
      <c r="E119" s="277"/>
      <c r="F119" s="277">
        <f>ROUND(E119*D119,2)</f>
        <v>0</v>
      </c>
      <c r="G119" s="279"/>
      <c r="H119" s="278"/>
    </row>
    <row r="120" spans="1:8" ht="28.5" x14ac:dyDescent="0.25">
      <c r="A120" s="276" t="s">
        <v>234</v>
      </c>
      <c r="B120" s="291" t="s">
        <v>228</v>
      </c>
      <c r="C120" s="278" t="s">
        <v>91</v>
      </c>
      <c r="D120" s="280">
        <v>14</v>
      </c>
      <c r="E120" s="277"/>
      <c r="F120" s="277">
        <f>ROUND(E120*D120,2)</f>
        <v>0</v>
      </c>
      <c r="G120" s="278"/>
      <c r="H120" s="278"/>
    </row>
    <row r="121" spans="1:8" x14ac:dyDescent="0.25">
      <c r="A121" s="179" t="s">
        <v>277</v>
      </c>
      <c r="B121" s="230"/>
      <c r="C121" s="231"/>
      <c r="D121" s="232"/>
      <c r="E121" s="233"/>
      <c r="F121" s="134">
        <f>SUM(F118:F120)</f>
        <v>0</v>
      </c>
      <c r="G121" s="231"/>
      <c r="H121" s="234"/>
    </row>
    <row r="122" spans="1:8" x14ac:dyDescent="0.25">
      <c r="A122" s="258" t="s">
        <v>242</v>
      </c>
      <c r="B122" s="259" t="s">
        <v>236</v>
      </c>
      <c r="C122" s="260"/>
      <c r="D122" s="261"/>
      <c r="E122" s="262"/>
      <c r="F122" s="262"/>
      <c r="G122" s="263"/>
      <c r="H122" s="264"/>
    </row>
    <row r="123" spans="1:8" ht="28.5" x14ac:dyDescent="0.25">
      <c r="A123" s="108" t="s">
        <v>240</v>
      </c>
      <c r="B123" s="114" t="s">
        <v>237</v>
      </c>
      <c r="C123" s="109" t="s">
        <v>5</v>
      </c>
      <c r="D123" s="110">
        <v>20</v>
      </c>
      <c r="E123" s="210"/>
      <c r="F123" s="210">
        <f>ROUND(E123*D123,2)</f>
        <v>0</v>
      </c>
      <c r="G123" s="109"/>
      <c r="H123" s="109"/>
    </row>
    <row r="124" spans="1:8" ht="28.5" x14ac:dyDescent="0.25">
      <c r="A124" s="108" t="s">
        <v>241</v>
      </c>
      <c r="B124" s="114" t="s">
        <v>238</v>
      </c>
      <c r="C124" s="109" t="s">
        <v>5</v>
      </c>
      <c r="D124" s="110">
        <v>6</v>
      </c>
      <c r="E124" s="210"/>
      <c r="F124" s="210">
        <f>ROUND(E124*D124,2)</f>
        <v>0</v>
      </c>
      <c r="G124" s="109"/>
      <c r="H124" s="109"/>
    </row>
    <row r="125" spans="1:8" ht="28.5" x14ac:dyDescent="0.25">
      <c r="A125" s="108" t="s">
        <v>243</v>
      </c>
      <c r="B125" s="114" t="s">
        <v>239</v>
      </c>
      <c r="C125" s="109" t="s">
        <v>5</v>
      </c>
      <c r="D125" s="110">
        <v>15</v>
      </c>
      <c r="E125" s="210"/>
      <c r="F125" s="210">
        <f>ROUND(E125*D125,2)</f>
        <v>0</v>
      </c>
      <c r="G125" s="109"/>
      <c r="H125" s="109"/>
    </row>
    <row r="126" spans="1:8" x14ac:dyDescent="0.25">
      <c r="A126" s="282" t="s">
        <v>244</v>
      </c>
      <c r="B126" s="292" t="s">
        <v>255</v>
      </c>
      <c r="C126" s="113" t="s">
        <v>91</v>
      </c>
      <c r="D126" s="112">
        <v>1</v>
      </c>
      <c r="E126" s="284"/>
      <c r="F126" s="284">
        <f>ROUND(E126*D126,2)</f>
        <v>0</v>
      </c>
      <c r="G126" s="282"/>
      <c r="H126" s="113"/>
    </row>
    <row r="127" spans="1:8" x14ac:dyDescent="0.25">
      <c r="A127" s="282" t="s">
        <v>283</v>
      </c>
      <c r="B127" s="292" t="s">
        <v>284</v>
      </c>
      <c r="C127" s="113" t="s">
        <v>91</v>
      </c>
      <c r="D127" s="112">
        <v>3</v>
      </c>
      <c r="E127" s="284"/>
      <c r="F127" s="284">
        <f>ROUND(E127*D127,2)</f>
        <v>0</v>
      </c>
      <c r="G127" s="282"/>
      <c r="H127" s="113"/>
    </row>
    <row r="128" spans="1:8" x14ac:dyDescent="0.25">
      <c r="A128" s="179" t="s">
        <v>278</v>
      </c>
      <c r="B128" s="230"/>
      <c r="C128" s="231"/>
      <c r="D128" s="232"/>
      <c r="E128" s="233"/>
      <c r="F128" s="134">
        <f>SUM(F123:F127)</f>
        <v>0</v>
      </c>
      <c r="G128" s="231"/>
      <c r="H128" s="234"/>
    </row>
    <row r="129" spans="1:8" x14ac:dyDescent="0.25">
      <c r="A129" s="258" t="s">
        <v>247</v>
      </c>
      <c r="B129" s="259" t="s">
        <v>245</v>
      </c>
      <c r="C129" s="260"/>
      <c r="D129" s="261"/>
      <c r="E129" s="262"/>
      <c r="F129" s="262"/>
      <c r="G129" s="263"/>
      <c r="H129" s="264"/>
    </row>
    <row r="130" spans="1:8" x14ac:dyDescent="0.25">
      <c r="A130" s="108" t="s">
        <v>248</v>
      </c>
      <c r="B130" s="114" t="s">
        <v>246</v>
      </c>
      <c r="C130" s="109" t="s">
        <v>39</v>
      </c>
      <c r="D130" s="109">
        <v>3.78</v>
      </c>
      <c r="E130" s="210"/>
      <c r="F130" s="210">
        <f>ROUND(E130*D130,2)</f>
        <v>0</v>
      </c>
      <c r="G130" s="108"/>
      <c r="H130" s="109"/>
    </row>
    <row r="131" spans="1:8" ht="28.5" x14ac:dyDescent="0.25">
      <c r="A131" s="108" t="s">
        <v>249</v>
      </c>
      <c r="B131" s="114" t="s">
        <v>253</v>
      </c>
      <c r="C131" s="109" t="s">
        <v>39</v>
      </c>
      <c r="D131" s="109">
        <v>124.48</v>
      </c>
      <c r="E131" s="210"/>
      <c r="F131" s="210">
        <f>ROUND(E131*D131,2)</f>
        <v>0</v>
      </c>
      <c r="G131" s="109"/>
      <c r="H131" s="109"/>
    </row>
    <row r="132" spans="1:8" ht="28.5" x14ac:dyDescent="0.25">
      <c r="A132" s="108" t="s">
        <v>249</v>
      </c>
      <c r="B132" s="114" t="s">
        <v>254</v>
      </c>
      <c r="C132" s="109" t="s">
        <v>39</v>
      </c>
      <c r="D132" s="109">
        <v>82.63</v>
      </c>
      <c r="E132" s="210"/>
      <c r="F132" s="210">
        <f>ROUND(E132*D132,2)</f>
        <v>0</v>
      </c>
      <c r="G132" s="109"/>
      <c r="H132" s="109"/>
    </row>
    <row r="133" spans="1:8" x14ac:dyDescent="0.25">
      <c r="A133" s="179" t="s">
        <v>279</v>
      </c>
      <c r="B133" s="230"/>
      <c r="C133" s="231"/>
      <c r="D133" s="232"/>
      <c r="E133" s="233"/>
      <c r="F133" s="134">
        <f>SUM(F130:F132)</f>
        <v>0</v>
      </c>
      <c r="G133" s="231"/>
      <c r="H133" s="234"/>
    </row>
    <row r="134" spans="1:8" x14ac:dyDescent="0.25">
      <c r="A134" s="258" t="s">
        <v>251</v>
      </c>
      <c r="B134" s="259" t="s">
        <v>261</v>
      </c>
      <c r="C134" s="260"/>
      <c r="D134" s="261"/>
      <c r="E134" s="262"/>
      <c r="F134" s="262"/>
      <c r="G134" s="263"/>
      <c r="H134" s="264"/>
    </row>
    <row r="135" spans="1:8" ht="28.5" x14ac:dyDescent="0.25">
      <c r="A135" s="108" t="s">
        <v>252</v>
      </c>
      <c r="B135" s="114" t="s">
        <v>264</v>
      </c>
      <c r="C135" s="113" t="s">
        <v>91</v>
      </c>
      <c r="D135" s="110">
        <v>1</v>
      </c>
      <c r="E135" s="210"/>
      <c r="F135" s="210">
        <f>ROUND(E135*D135,2)</f>
        <v>0</v>
      </c>
      <c r="G135" s="109"/>
      <c r="H135" s="109"/>
    </row>
    <row r="136" spans="1:8" x14ac:dyDescent="0.25">
      <c r="A136" s="108" t="s">
        <v>262</v>
      </c>
      <c r="B136" s="114" t="s">
        <v>265</v>
      </c>
      <c r="C136" s="113" t="s">
        <v>91</v>
      </c>
      <c r="D136" s="110">
        <v>5</v>
      </c>
      <c r="E136" s="210"/>
      <c r="F136" s="210">
        <f>ROUND(E136*D136,2)</f>
        <v>0</v>
      </c>
      <c r="G136" s="109"/>
      <c r="H136" s="109"/>
    </row>
    <row r="137" spans="1:8" x14ac:dyDescent="0.25">
      <c r="A137" s="108" t="s">
        <v>263</v>
      </c>
      <c r="B137" s="114" t="s">
        <v>266</v>
      </c>
      <c r="C137" s="113" t="s">
        <v>91</v>
      </c>
      <c r="D137" s="110">
        <v>3</v>
      </c>
      <c r="E137" s="210"/>
      <c r="F137" s="297">
        <f>ROUND(E137*D137,2)</f>
        <v>0</v>
      </c>
      <c r="G137" s="108"/>
      <c r="H137" s="109"/>
    </row>
    <row r="138" spans="1:8" ht="14.25" customHeight="1" x14ac:dyDescent="0.25">
      <c r="A138" s="108" t="s">
        <v>268</v>
      </c>
      <c r="B138" s="114" t="s">
        <v>267</v>
      </c>
      <c r="C138" s="113" t="s">
        <v>91</v>
      </c>
      <c r="D138" s="115">
        <v>1</v>
      </c>
      <c r="E138" s="210"/>
      <c r="F138" s="210">
        <f>ROUND(E138*D138,2)</f>
        <v>0</v>
      </c>
      <c r="G138" s="108"/>
      <c r="H138" s="109"/>
    </row>
    <row r="139" spans="1:8" ht="14.25" customHeight="1" x14ac:dyDescent="0.25">
      <c r="A139" s="108" t="s">
        <v>282</v>
      </c>
      <c r="B139" s="114" t="s">
        <v>281</v>
      </c>
      <c r="C139" s="113" t="s">
        <v>91</v>
      </c>
      <c r="D139" s="115">
        <v>5</v>
      </c>
      <c r="E139" s="210"/>
      <c r="F139" s="210">
        <f>ROUND(E139*D139,2)</f>
        <v>0</v>
      </c>
      <c r="G139" s="109"/>
      <c r="H139" s="109"/>
    </row>
    <row r="140" spans="1:8" x14ac:dyDescent="0.25">
      <c r="A140" s="179" t="s">
        <v>280</v>
      </c>
      <c r="B140" s="230"/>
      <c r="C140" s="231"/>
      <c r="D140" s="232"/>
      <c r="E140" s="233"/>
      <c r="F140" s="298">
        <f>SUM(F135:F139)</f>
        <v>0</v>
      </c>
      <c r="G140" s="231"/>
      <c r="H140" s="234"/>
    </row>
    <row r="141" spans="1:8" x14ac:dyDescent="0.25">
      <c r="A141" s="181"/>
      <c r="B141" s="166"/>
      <c r="C141" s="167"/>
      <c r="D141" s="167"/>
      <c r="E141" s="168"/>
      <c r="F141" s="168"/>
      <c r="G141" s="167"/>
      <c r="H141" s="182"/>
    </row>
    <row r="142" spans="1:8" ht="15.75" thickBot="1" x14ac:dyDescent="0.3">
      <c r="A142" s="183"/>
      <c r="B142" s="4" t="s">
        <v>15</v>
      </c>
      <c r="C142" s="3"/>
      <c r="D142" s="3"/>
      <c r="E142" s="383"/>
      <c r="F142" s="2">
        <f>F140+F133+F128+F121+F116+F106+F98+F92+F82+F79+F73+F70+F67+F59+F56+F48+F38+F34+F29</f>
        <v>0</v>
      </c>
      <c r="G142" s="5"/>
      <c r="H142" s="184"/>
    </row>
    <row r="143" spans="1:8" ht="15.75" thickBot="1" x14ac:dyDescent="0.3">
      <c r="A143" s="185"/>
      <c r="B143" s="125" t="s">
        <v>14</v>
      </c>
      <c r="C143" s="126"/>
      <c r="D143" s="126" t="s">
        <v>296</v>
      </c>
      <c r="E143" s="385"/>
      <c r="F143" s="382">
        <f>ROUND((F142)*E143,2)</f>
        <v>0</v>
      </c>
      <c r="G143" s="127"/>
      <c r="H143" s="186"/>
    </row>
    <row r="144" spans="1:8" x14ac:dyDescent="0.25">
      <c r="A144" s="169"/>
      <c r="B144" s="170" t="s">
        <v>40</v>
      </c>
      <c r="C144" s="164"/>
      <c r="D144" s="164"/>
      <c r="E144" s="384"/>
      <c r="F144" s="171">
        <f>F142+F143</f>
        <v>0</v>
      </c>
      <c r="G144" s="164"/>
      <c r="H144" s="165"/>
    </row>
    <row r="145" spans="1:8" ht="15" customHeight="1" x14ac:dyDescent="0.25">
      <c r="A145" s="391" t="s">
        <v>56</v>
      </c>
      <c r="B145" s="392"/>
      <c r="C145" s="174"/>
      <c r="F145" s="6"/>
      <c r="H145" s="187"/>
    </row>
    <row r="146" spans="1:8" ht="15" customHeight="1" x14ac:dyDescent="0.25">
      <c r="A146" s="305"/>
      <c r="B146" s="306"/>
      <c r="C146" s="174"/>
      <c r="F146" s="6"/>
      <c r="H146" s="187"/>
    </row>
    <row r="147" spans="1:8" x14ac:dyDescent="0.25">
      <c r="A147" s="386" t="s">
        <v>297</v>
      </c>
      <c r="B147" s="387"/>
      <c r="C147" s="388" t="s">
        <v>298</v>
      </c>
      <c r="D147" s="389"/>
      <c r="E147" s="389"/>
      <c r="F147" s="389"/>
      <c r="G147" s="389"/>
      <c r="H147" s="390"/>
    </row>
    <row r="148" spans="1:8" ht="11.25" customHeight="1" x14ac:dyDescent="0.25">
      <c r="A148" s="307" t="s">
        <v>299</v>
      </c>
      <c r="B148" s="308"/>
      <c r="C148" s="300" t="s">
        <v>300</v>
      </c>
      <c r="D148" s="301"/>
      <c r="E148" s="301"/>
      <c r="F148" s="301"/>
      <c r="G148" s="301"/>
      <c r="H148" s="302"/>
    </row>
    <row r="149" spans="1:8" x14ac:dyDescent="0.25">
      <c r="A149" s="307"/>
      <c r="B149" s="308"/>
      <c r="C149" s="300"/>
      <c r="D149" s="301"/>
      <c r="E149" s="301"/>
      <c r="F149" s="301"/>
      <c r="G149" s="301"/>
      <c r="H149" s="302"/>
    </row>
    <row r="150" spans="1:8" x14ac:dyDescent="0.25">
      <c r="A150" s="303"/>
      <c r="B150" s="304"/>
      <c r="C150" s="188"/>
      <c r="D150" s="189"/>
      <c r="E150" s="189"/>
      <c r="F150" s="189"/>
      <c r="G150" s="189"/>
      <c r="H150" s="190"/>
    </row>
  </sheetData>
  <mergeCells count="25">
    <mergeCell ref="A1:H1"/>
    <mergeCell ref="F9:F10"/>
    <mergeCell ref="G9:H9"/>
    <mergeCell ref="A7:F7"/>
    <mergeCell ref="A9:A10"/>
    <mergeCell ref="B9:B10"/>
    <mergeCell ref="C9:C10"/>
    <mergeCell ref="D9:D10"/>
    <mergeCell ref="E9:E10"/>
    <mergeCell ref="A4:H4"/>
    <mergeCell ref="A5:H5"/>
    <mergeCell ref="A6:H6"/>
    <mergeCell ref="A3:D3"/>
    <mergeCell ref="E3:F3"/>
    <mergeCell ref="G3:H3"/>
    <mergeCell ref="A2:H2"/>
    <mergeCell ref="C147:H147"/>
    <mergeCell ref="C148:H148"/>
    <mergeCell ref="C149:H149"/>
    <mergeCell ref="A150:B150"/>
    <mergeCell ref="A145:B145"/>
    <mergeCell ref="A147:B147"/>
    <mergeCell ref="A146:B146"/>
    <mergeCell ref="A148:B148"/>
    <mergeCell ref="A149:B149"/>
  </mergeCells>
  <phoneticPr fontId="7" type="noConversion"/>
  <pageMargins left="0.51181102362204722" right="0.51181102362204722" top="0.98425196850393704" bottom="0.51181102362204722" header="0.51181102362204722" footer="0.23622047244094491"/>
  <pageSetup paperSize="9" scale="72" firstPageNumber="0" fitToHeight="0" orientation="landscape" r:id="rId1"/>
  <headerFooter>
    <oddFooter>Página &amp;P de &amp;N</oddFooter>
  </headerFooter>
  <rowBreaks count="1" manualBreakCount="1">
    <brk id="123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CB873-DCE8-4B2F-88DA-B3B18065A2C3}">
  <dimension ref="A1:F39"/>
  <sheetViews>
    <sheetView view="pageBreakPreview" zoomScale="145" zoomScaleNormal="100" zoomScaleSheetLayoutView="145" workbookViewId="0">
      <selection activeCell="I30" sqref="I30"/>
    </sheetView>
  </sheetViews>
  <sheetFormatPr defaultRowHeight="15" x14ac:dyDescent="0.25"/>
  <cols>
    <col min="1" max="1" width="27.42578125" customWidth="1"/>
    <col min="2" max="5" width="12.7109375" customWidth="1"/>
    <col min="6" max="6" width="17.5703125" customWidth="1"/>
    <col min="257" max="257" width="27.42578125" customWidth="1"/>
    <col min="258" max="261" width="12.7109375" customWidth="1"/>
    <col min="262" max="262" width="17.5703125" customWidth="1"/>
    <col min="513" max="513" width="27.42578125" customWidth="1"/>
    <col min="514" max="517" width="12.7109375" customWidth="1"/>
    <col min="518" max="518" width="17.5703125" customWidth="1"/>
    <col min="769" max="769" width="27.42578125" customWidth="1"/>
    <col min="770" max="773" width="12.7109375" customWidth="1"/>
    <col min="774" max="774" width="17.5703125" customWidth="1"/>
    <col min="1025" max="1025" width="27.42578125" customWidth="1"/>
    <col min="1026" max="1029" width="12.7109375" customWidth="1"/>
    <col min="1030" max="1030" width="17.5703125" customWidth="1"/>
    <col min="1281" max="1281" width="27.42578125" customWidth="1"/>
    <col min="1282" max="1285" width="12.7109375" customWidth="1"/>
    <col min="1286" max="1286" width="17.5703125" customWidth="1"/>
    <col min="1537" max="1537" width="27.42578125" customWidth="1"/>
    <col min="1538" max="1541" width="12.7109375" customWidth="1"/>
    <col min="1542" max="1542" width="17.5703125" customWidth="1"/>
    <col min="1793" max="1793" width="27.42578125" customWidth="1"/>
    <col min="1794" max="1797" width="12.7109375" customWidth="1"/>
    <col min="1798" max="1798" width="17.5703125" customWidth="1"/>
    <col min="2049" max="2049" width="27.42578125" customWidth="1"/>
    <col min="2050" max="2053" width="12.7109375" customWidth="1"/>
    <col min="2054" max="2054" width="17.5703125" customWidth="1"/>
    <col min="2305" max="2305" width="27.42578125" customWidth="1"/>
    <col min="2306" max="2309" width="12.7109375" customWidth="1"/>
    <col min="2310" max="2310" width="17.5703125" customWidth="1"/>
    <col min="2561" max="2561" width="27.42578125" customWidth="1"/>
    <col min="2562" max="2565" width="12.7109375" customWidth="1"/>
    <col min="2566" max="2566" width="17.5703125" customWidth="1"/>
    <col min="2817" max="2817" width="27.42578125" customWidth="1"/>
    <col min="2818" max="2821" width="12.7109375" customWidth="1"/>
    <col min="2822" max="2822" width="17.5703125" customWidth="1"/>
    <col min="3073" max="3073" width="27.42578125" customWidth="1"/>
    <col min="3074" max="3077" width="12.7109375" customWidth="1"/>
    <col min="3078" max="3078" width="17.5703125" customWidth="1"/>
    <col min="3329" max="3329" width="27.42578125" customWidth="1"/>
    <col min="3330" max="3333" width="12.7109375" customWidth="1"/>
    <col min="3334" max="3334" width="17.5703125" customWidth="1"/>
    <col min="3585" max="3585" width="27.42578125" customWidth="1"/>
    <col min="3586" max="3589" width="12.7109375" customWidth="1"/>
    <col min="3590" max="3590" width="17.5703125" customWidth="1"/>
    <col min="3841" max="3841" width="27.42578125" customWidth="1"/>
    <col min="3842" max="3845" width="12.7109375" customWidth="1"/>
    <col min="3846" max="3846" width="17.5703125" customWidth="1"/>
    <col min="4097" max="4097" width="27.42578125" customWidth="1"/>
    <col min="4098" max="4101" width="12.7109375" customWidth="1"/>
    <col min="4102" max="4102" width="17.5703125" customWidth="1"/>
    <col min="4353" max="4353" width="27.42578125" customWidth="1"/>
    <col min="4354" max="4357" width="12.7109375" customWidth="1"/>
    <col min="4358" max="4358" width="17.5703125" customWidth="1"/>
    <col min="4609" max="4609" width="27.42578125" customWidth="1"/>
    <col min="4610" max="4613" width="12.7109375" customWidth="1"/>
    <col min="4614" max="4614" width="17.5703125" customWidth="1"/>
    <col min="4865" max="4865" width="27.42578125" customWidth="1"/>
    <col min="4866" max="4869" width="12.7109375" customWidth="1"/>
    <col min="4870" max="4870" width="17.5703125" customWidth="1"/>
    <col min="5121" max="5121" width="27.42578125" customWidth="1"/>
    <col min="5122" max="5125" width="12.7109375" customWidth="1"/>
    <col min="5126" max="5126" width="17.5703125" customWidth="1"/>
    <col min="5377" max="5377" width="27.42578125" customWidth="1"/>
    <col min="5378" max="5381" width="12.7109375" customWidth="1"/>
    <col min="5382" max="5382" width="17.5703125" customWidth="1"/>
    <col min="5633" max="5633" width="27.42578125" customWidth="1"/>
    <col min="5634" max="5637" width="12.7109375" customWidth="1"/>
    <col min="5638" max="5638" width="17.5703125" customWidth="1"/>
    <col min="5889" max="5889" width="27.42578125" customWidth="1"/>
    <col min="5890" max="5893" width="12.7109375" customWidth="1"/>
    <col min="5894" max="5894" width="17.5703125" customWidth="1"/>
    <col min="6145" max="6145" width="27.42578125" customWidth="1"/>
    <col min="6146" max="6149" width="12.7109375" customWidth="1"/>
    <col min="6150" max="6150" width="17.5703125" customWidth="1"/>
    <col min="6401" max="6401" width="27.42578125" customWidth="1"/>
    <col min="6402" max="6405" width="12.7109375" customWidth="1"/>
    <col min="6406" max="6406" width="17.5703125" customWidth="1"/>
    <col min="6657" max="6657" width="27.42578125" customWidth="1"/>
    <col min="6658" max="6661" width="12.7109375" customWidth="1"/>
    <col min="6662" max="6662" width="17.5703125" customWidth="1"/>
    <col min="6913" max="6913" width="27.42578125" customWidth="1"/>
    <col min="6914" max="6917" width="12.7109375" customWidth="1"/>
    <col min="6918" max="6918" width="17.5703125" customWidth="1"/>
    <col min="7169" max="7169" width="27.42578125" customWidth="1"/>
    <col min="7170" max="7173" width="12.7109375" customWidth="1"/>
    <col min="7174" max="7174" width="17.5703125" customWidth="1"/>
    <col min="7425" max="7425" width="27.42578125" customWidth="1"/>
    <col min="7426" max="7429" width="12.7109375" customWidth="1"/>
    <col min="7430" max="7430" width="17.5703125" customWidth="1"/>
    <col min="7681" max="7681" width="27.42578125" customWidth="1"/>
    <col min="7682" max="7685" width="12.7109375" customWidth="1"/>
    <col min="7686" max="7686" width="17.5703125" customWidth="1"/>
    <col min="7937" max="7937" width="27.42578125" customWidth="1"/>
    <col min="7938" max="7941" width="12.7109375" customWidth="1"/>
    <col min="7942" max="7942" width="17.5703125" customWidth="1"/>
    <col min="8193" max="8193" width="27.42578125" customWidth="1"/>
    <col min="8194" max="8197" width="12.7109375" customWidth="1"/>
    <col min="8198" max="8198" width="17.5703125" customWidth="1"/>
    <col min="8449" max="8449" width="27.42578125" customWidth="1"/>
    <col min="8450" max="8453" width="12.7109375" customWidth="1"/>
    <col min="8454" max="8454" width="17.5703125" customWidth="1"/>
    <col min="8705" max="8705" width="27.42578125" customWidth="1"/>
    <col min="8706" max="8709" width="12.7109375" customWidth="1"/>
    <col min="8710" max="8710" width="17.5703125" customWidth="1"/>
    <col min="8961" max="8961" width="27.42578125" customWidth="1"/>
    <col min="8962" max="8965" width="12.7109375" customWidth="1"/>
    <col min="8966" max="8966" width="17.5703125" customWidth="1"/>
    <col min="9217" max="9217" width="27.42578125" customWidth="1"/>
    <col min="9218" max="9221" width="12.7109375" customWidth="1"/>
    <col min="9222" max="9222" width="17.5703125" customWidth="1"/>
    <col min="9473" max="9473" width="27.42578125" customWidth="1"/>
    <col min="9474" max="9477" width="12.7109375" customWidth="1"/>
    <col min="9478" max="9478" width="17.5703125" customWidth="1"/>
    <col min="9729" max="9729" width="27.42578125" customWidth="1"/>
    <col min="9730" max="9733" width="12.7109375" customWidth="1"/>
    <col min="9734" max="9734" width="17.5703125" customWidth="1"/>
    <col min="9985" max="9985" width="27.42578125" customWidth="1"/>
    <col min="9986" max="9989" width="12.7109375" customWidth="1"/>
    <col min="9990" max="9990" width="17.5703125" customWidth="1"/>
    <col min="10241" max="10241" width="27.42578125" customWidth="1"/>
    <col min="10242" max="10245" width="12.7109375" customWidth="1"/>
    <col min="10246" max="10246" width="17.5703125" customWidth="1"/>
    <col min="10497" max="10497" width="27.42578125" customWidth="1"/>
    <col min="10498" max="10501" width="12.7109375" customWidth="1"/>
    <col min="10502" max="10502" width="17.5703125" customWidth="1"/>
    <col min="10753" max="10753" width="27.42578125" customWidth="1"/>
    <col min="10754" max="10757" width="12.7109375" customWidth="1"/>
    <col min="10758" max="10758" width="17.5703125" customWidth="1"/>
    <col min="11009" max="11009" width="27.42578125" customWidth="1"/>
    <col min="11010" max="11013" width="12.7109375" customWidth="1"/>
    <col min="11014" max="11014" width="17.5703125" customWidth="1"/>
    <col min="11265" max="11265" width="27.42578125" customWidth="1"/>
    <col min="11266" max="11269" width="12.7109375" customWidth="1"/>
    <col min="11270" max="11270" width="17.5703125" customWidth="1"/>
    <col min="11521" max="11521" width="27.42578125" customWidth="1"/>
    <col min="11522" max="11525" width="12.7109375" customWidth="1"/>
    <col min="11526" max="11526" width="17.5703125" customWidth="1"/>
    <col min="11777" max="11777" width="27.42578125" customWidth="1"/>
    <col min="11778" max="11781" width="12.7109375" customWidth="1"/>
    <col min="11782" max="11782" width="17.5703125" customWidth="1"/>
    <col min="12033" max="12033" width="27.42578125" customWidth="1"/>
    <col min="12034" max="12037" width="12.7109375" customWidth="1"/>
    <col min="12038" max="12038" width="17.5703125" customWidth="1"/>
    <col min="12289" max="12289" width="27.42578125" customWidth="1"/>
    <col min="12290" max="12293" width="12.7109375" customWidth="1"/>
    <col min="12294" max="12294" width="17.5703125" customWidth="1"/>
    <col min="12545" max="12545" width="27.42578125" customWidth="1"/>
    <col min="12546" max="12549" width="12.7109375" customWidth="1"/>
    <col min="12550" max="12550" width="17.5703125" customWidth="1"/>
    <col min="12801" max="12801" width="27.42578125" customWidth="1"/>
    <col min="12802" max="12805" width="12.7109375" customWidth="1"/>
    <col min="12806" max="12806" width="17.5703125" customWidth="1"/>
    <col min="13057" max="13057" width="27.42578125" customWidth="1"/>
    <col min="13058" max="13061" width="12.7109375" customWidth="1"/>
    <col min="13062" max="13062" width="17.5703125" customWidth="1"/>
    <col min="13313" max="13313" width="27.42578125" customWidth="1"/>
    <col min="13314" max="13317" width="12.7109375" customWidth="1"/>
    <col min="13318" max="13318" width="17.5703125" customWidth="1"/>
    <col min="13569" max="13569" width="27.42578125" customWidth="1"/>
    <col min="13570" max="13573" width="12.7109375" customWidth="1"/>
    <col min="13574" max="13574" width="17.5703125" customWidth="1"/>
    <col min="13825" max="13825" width="27.42578125" customWidth="1"/>
    <col min="13826" max="13829" width="12.7109375" customWidth="1"/>
    <col min="13830" max="13830" width="17.5703125" customWidth="1"/>
    <col min="14081" max="14081" width="27.42578125" customWidth="1"/>
    <col min="14082" max="14085" width="12.7109375" customWidth="1"/>
    <col min="14086" max="14086" width="17.5703125" customWidth="1"/>
    <col min="14337" max="14337" width="27.42578125" customWidth="1"/>
    <col min="14338" max="14341" width="12.7109375" customWidth="1"/>
    <col min="14342" max="14342" width="17.5703125" customWidth="1"/>
    <col min="14593" max="14593" width="27.42578125" customWidth="1"/>
    <col min="14594" max="14597" width="12.7109375" customWidth="1"/>
    <col min="14598" max="14598" width="17.5703125" customWidth="1"/>
    <col min="14849" max="14849" width="27.42578125" customWidth="1"/>
    <col min="14850" max="14853" width="12.7109375" customWidth="1"/>
    <col min="14854" max="14854" width="17.5703125" customWidth="1"/>
    <col min="15105" max="15105" width="27.42578125" customWidth="1"/>
    <col min="15106" max="15109" width="12.7109375" customWidth="1"/>
    <col min="15110" max="15110" width="17.5703125" customWidth="1"/>
    <col min="15361" max="15361" width="27.42578125" customWidth="1"/>
    <col min="15362" max="15365" width="12.7109375" customWidth="1"/>
    <col min="15366" max="15366" width="17.5703125" customWidth="1"/>
    <col min="15617" max="15617" width="27.42578125" customWidth="1"/>
    <col min="15618" max="15621" width="12.7109375" customWidth="1"/>
    <col min="15622" max="15622" width="17.5703125" customWidth="1"/>
    <col min="15873" max="15873" width="27.42578125" customWidth="1"/>
    <col min="15874" max="15877" width="12.7109375" customWidth="1"/>
    <col min="15878" max="15878" width="17.5703125" customWidth="1"/>
    <col min="16129" max="16129" width="27.42578125" customWidth="1"/>
    <col min="16130" max="16133" width="12.7109375" customWidth="1"/>
    <col min="16134" max="16134" width="17.5703125" customWidth="1"/>
  </cols>
  <sheetData>
    <row r="1" spans="1:6" ht="24.75" customHeight="1" x14ac:dyDescent="0.25">
      <c r="A1" s="337" t="s">
        <v>61</v>
      </c>
      <c r="B1" s="338"/>
      <c r="C1" s="338"/>
      <c r="D1" s="338"/>
      <c r="E1" s="338"/>
      <c r="F1" s="338"/>
    </row>
    <row r="2" spans="1:6" ht="24.75" customHeight="1" x14ac:dyDescent="0.25">
      <c r="A2" s="339" t="s">
        <v>69</v>
      </c>
      <c r="B2" s="340"/>
      <c r="C2" s="340"/>
      <c r="D2" s="340"/>
      <c r="E2" s="340"/>
      <c r="F2" s="341"/>
    </row>
    <row r="3" spans="1:6" ht="15.75" thickBot="1" x14ac:dyDescent="0.3">
      <c r="A3" s="56"/>
      <c r="B3" s="56"/>
      <c r="C3" s="56"/>
      <c r="D3" s="43"/>
      <c r="E3" s="43"/>
      <c r="F3" s="43"/>
    </row>
    <row r="4" spans="1:6" ht="16.5" thickTop="1" thickBot="1" x14ac:dyDescent="0.3">
      <c r="A4" s="57" t="s">
        <v>62</v>
      </c>
      <c r="B4" s="58" t="s">
        <v>70</v>
      </c>
      <c r="C4" s="58" t="s">
        <v>71</v>
      </c>
      <c r="D4" s="59" t="s">
        <v>72</v>
      </c>
      <c r="E4" s="60" t="s">
        <v>63</v>
      </c>
      <c r="F4" s="61" t="s">
        <v>64</v>
      </c>
    </row>
    <row r="5" spans="1:6" ht="30" customHeight="1" thickTop="1" thickBot="1" x14ac:dyDescent="0.3">
      <c r="A5" s="62" t="s">
        <v>73</v>
      </c>
      <c r="B5" s="63">
        <v>0.03</v>
      </c>
      <c r="C5" s="63">
        <v>0.04</v>
      </c>
      <c r="D5" s="64">
        <v>5.5E-2</v>
      </c>
      <c r="E5" s="65"/>
      <c r="F5" s="66" t="str">
        <f>IF(AND(E5&gt;=B5,E5&lt;=D5),"OK","Não OK")</f>
        <v>Não OK</v>
      </c>
    </row>
    <row r="6" spans="1:6" ht="30" customHeight="1" thickTop="1" thickBot="1" x14ac:dyDescent="0.3">
      <c r="A6" s="62" t="s">
        <v>74</v>
      </c>
      <c r="B6" s="63">
        <v>8.0000000000000002E-3</v>
      </c>
      <c r="C6" s="63">
        <v>8.0000000000000002E-3</v>
      </c>
      <c r="D6" s="64">
        <v>0.01</v>
      </c>
      <c r="E6" s="65"/>
      <c r="F6" s="66" t="str">
        <f>IF(AND(E6&gt;=B6,E6&lt;=D6),"OK","Não OK")</f>
        <v>Não OK</v>
      </c>
    </row>
    <row r="7" spans="1:6" ht="30" customHeight="1" thickTop="1" thickBot="1" x14ac:dyDescent="0.3">
      <c r="A7" s="62" t="s">
        <v>75</v>
      </c>
      <c r="B7" s="63">
        <v>9.7000000000000003E-3</v>
      </c>
      <c r="C7" s="63">
        <v>1.2699999999999999E-2</v>
      </c>
      <c r="D7" s="64">
        <v>1.2699999999999999E-2</v>
      </c>
      <c r="E7" s="65"/>
      <c r="F7" s="66" t="str">
        <f>IF(AND(E7&gt;=B7,E7&lt;=D7),"OK","Não OK")</f>
        <v>Não OK</v>
      </c>
    </row>
    <row r="8" spans="1:6" ht="30" customHeight="1" thickTop="1" thickBot="1" x14ac:dyDescent="0.3">
      <c r="A8" s="62" t="s">
        <v>76</v>
      </c>
      <c r="B8" s="67">
        <v>5.8999999999999999E-3</v>
      </c>
      <c r="C8" s="67">
        <v>1.23E-2</v>
      </c>
      <c r="D8" s="68">
        <v>1.3899999999999999E-2</v>
      </c>
      <c r="E8" s="65"/>
      <c r="F8" s="66" t="str">
        <f>IF(AND(E8&gt;=B8,E8&lt;=D8),"OK","Não OK")</f>
        <v>Não OK</v>
      </c>
    </row>
    <row r="9" spans="1:6" ht="30" customHeight="1" thickBot="1" x14ac:dyDescent="0.3">
      <c r="A9" s="69" t="s">
        <v>77</v>
      </c>
      <c r="B9" s="70">
        <v>6.1600000000000002E-2</v>
      </c>
      <c r="C9" s="70">
        <v>7.3999999999999996E-2</v>
      </c>
      <c r="D9" s="70">
        <v>8.9599999999999999E-2</v>
      </c>
      <c r="E9" s="71"/>
      <c r="F9" s="66" t="str">
        <f>IF(AND(E9&gt;=B9,E9&lt;=D9),"OK","Não OK")</f>
        <v>Não OK</v>
      </c>
    </row>
    <row r="10" spans="1:6" ht="30" customHeight="1" thickBot="1" x14ac:dyDescent="0.3">
      <c r="A10" s="72" t="s">
        <v>78</v>
      </c>
      <c r="B10" s="342" t="s">
        <v>79</v>
      </c>
      <c r="C10" s="343"/>
      <c r="D10" s="344"/>
      <c r="E10" s="73"/>
      <c r="F10" s="74"/>
    </row>
    <row r="11" spans="1:6" ht="16.5" thickTop="1" thickBot="1" x14ac:dyDescent="0.3">
      <c r="A11" s="75" t="s">
        <v>80</v>
      </c>
      <c r="B11" s="76">
        <v>0.2034</v>
      </c>
      <c r="C11" s="76">
        <v>0.22120000000000001</v>
      </c>
      <c r="D11" s="76">
        <v>0.25</v>
      </c>
      <c r="E11" s="77"/>
      <c r="F11" s="78"/>
    </row>
    <row r="12" spans="1:6" ht="15.75" thickTop="1" x14ac:dyDescent="0.25">
      <c r="A12" s="79"/>
      <c r="B12" s="79"/>
      <c r="C12" s="79"/>
    </row>
    <row r="13" spans="1:6" x14ac:dyDescent="0.25">
      <c r="A13" s="79"/>
      <c r="B13" s="79"/>
      <c r="C13" s="79"/>
    </row>
    <row r="14" spans="1:6" x14ac:dyDescent="0.25">
      <c r="A14" s="79"/>
      <c r="B14" s="79"/>
      <c r="C14" s="79"/>
    </row>
    <row r="15" spans="1:6" ht="43.5" customHeight="1" x14ac:dyDescent="0.25">
      <c r="A15" s="79"/>
      <c r="B15" s="79"/>
      <c r="C15" s="79"/>
    </row>
    <row r="16" spans="1:6" ht="43.5" customHeight="1" x14ac:dyDescent="0.25">
      <c r="A16" s="79"/>
      <c r="B16" s="79"/>
      <c r="C16" s="79"/>
    </row>
    <row r="17" spans="1:6" x14ac:dyDescent="0.25">
      <c r="A17" s="79"/>
      <c r="B17" s="79"/>
      <c r="C17" s="79"/>
    </row>
    <row r="18" spans="1:6" x14ac:dyDescent="0.25">
      <c r="A18" s="79"/>
      <c r="B18" s="79"/>
      <c r="C18" s="79"/>
    </row>
    <row r="19" spans="1:6" x14ac:dyDescent="0.25">
      <c r="A19" s="79"/>
      <c r="B19" s="79"/>
      <c r="C19" s="79"/>
    </row>
    <row r="20" spans="1:6" x14ac:dyDescent="0.25">
      <c r="A20" s="79"/>
      <c r="B20" s="79"/>
      <c r="C20" s="79"/>
    </row>
    <row r="21" spans="1:6" x14ac:dyDescent="0.25">
      <c r="A21" s="79"/>
      <c r="B21" s="79"/>
      <c r="C21" s="79"/>
    </row>
    <row r="22" spans="1:6" x14ac:dyDescent="0.25">
      <c r="A22" s="79"/>
      <c r="B22" s="79"/>
      <c r="C22" s="79"/>
    </row>
    <row r="23" spans="1:6" x14ac:dyDescent="0.25">
      <c r="A23" s="79"/>
      <c r="B23" s="79"/>
      <c r="C23" s="79"/>
    </row>
    <row r="24" spans="1:6" ht="15.75" x14ac:dyDescent="0.25">
      <c r="A24" s="80" t="s">
        <v>65</v>
      </c>
      <c r="B24" s="81"/>
      <c r="C24" s="82"/>
      <c r="D24" s="83" t="str">
        <f>IF(AND(B24&gt;=B11,B24&lt;=D11),"OK","Não OK")</f>
        <v>Não OK</v>
      </c>
    </row>
    <row r="26" spans="1:6" x14ac:dyDescent="0.25">
      <c r="A26" s="84" t="s">
        <v>81</v>
      </c>
      <c r="B26" s="85"/>
      <c r="C26" s="85"/>
      <c r="D26" s="85"/>
      <c r="E26" s="86"/>
      <c r="F26" s="87"/>
    </row>
    <row r="27" spans="1:6" x14ac:dyDescent="0.25">
      <c r="A27" s="88" t="s">
        <v>305</v>
      </c>
      <c r="B27" s="89"/>
      <c r="C27" s="89"/>
      <c r="D27" s="89"/>
      <c r="E27" s="90"/>
      <c r="F27" s="91"/>
    </row>
    <row r="28" spans="1:6" x14ac:dyDescent="0.25">
      <c r="A28" s="88" t="s">
        <v>306</v>
      </c>
      <c r="B28" s="89"/>
      <c r="C28" s="89"/>
      <c r="D28" s="89"/>
      <c r="E28" s="90"/>
      <c r="F28" s="92"/>
    </row>
    <row r="29" spans="1:6" x14ac:dyDescent="0.25">
      <c r="A29" s="88"/>
      <c r="B29" s="89"/>
      <c r="C29" s="89"/>
      <c r="D29" s="89"/>
      <c r="E29" s="90"/>
      <c r="F29" s="92"/>
    </row>
    <row r="30" spans="1:6" x14ac:dyDescent="0.25">
      <c r="A30" s="93" t="s">
        <v>304</v>
      </c>
      <c r="B30" s="94"/>
      <c r="C30" s="94"/>
      <c r="D30" s="94"/>
      <c r="E30" s="95"/>
      <c r="F30" s="96"/>
    </row>
    <row r="31" spans="1:6" ht="6.75" customHeight="1" x14ac:dyDescent="0.25">
      <c r="A31" s="97"/>
      <c r="B31" s="97"/>
      <c r="C31" s="97"/>
      <c r="D31" s="97"/>
      <c r="E31" s="97"/>
      <c r="F31" s="97"/>
    </row>
    <row r="32" spans="1:6" x14ac:dyDescent="0.25">
      <c r="A32" s="98"/>
      <c r="B32" s="99"/>
      <c r="C32" s="99"/>
      <c r="D32" s="99"/>
      <c r="E32" s="99"/>
      <c r="F32" s="100"/>
    </row>
    <row r="33" spans="1:6" x14ac:dyDescent="0.25">
      <c r="A33" s="101"/>
      <c r="B33" s="97"/>
      <c r="C33" s="97"/>
      <c r="D33" s="97"/>
      <c r="E33" s="97"/>
      <c r="F33" s="102"/>
    </row>
    <row r="34" spans="1:6" x14ac:dyDescent="0.25">
      <c r="A34" s="101"/>
      <c r="B34" s="97"/>
      <c r="C34" s="97"/>
      <c r="D34" s="97"/>
      <c r="E34" s="97"/>
      <c r="F34" s="102"/>
    </row>
    <row r="35" spans="1:6" x14ac:dyDescent="0.25">
      <c r="A35" s="334" t="s">
        <v>66</v>
      </c>
      <c r="B35" s="335"/>
      <c r="C35" s="335"/>
      <c r="D35" s="335"/>
      <c r="E35" s="335"/>
      <c r="F35" s="336"/>
    </row>
    <row r="36" spans="1:6" x14ac:dyDescent="0.25">
      <c r="A36" s="334"/>
      <c r="B36" s="335"/>
      <c r="C36" s="335"/>
      <c r="D36" s="335"/>
      <c r="E36" s="335"/>
      <c r="F36" s="336"/>
    </row>
    <row r="37" spans="1:6" ht="10.5" customHeight="1" x14ac:dyDescent="0.25">
      <c r="A37" s="334"/>
      <c r="B37" s="335"/>
      <c r="C37" s="335"/>
      <c r="D37" s="335"/>
      <c r="E37" s="335"/>
      <c r="F37" s="336"/>
    </row>
    <row r="38" spans="1:6" x14ac:dyDescent="0.25">
      <c r="A38" s="331"/>
      <c r="B38" s="332"/>
      <c r="C38" s="332"/>
      <c r="D38" s="332"/>
      <c r="E38" s="332"/>
      <c r="F38" s="333"/>
    </row>
    <row r="39" spans="1:6" x14ac:dyDescent="0.25">
      <c r="A39" s="103"/>
      <c r="B39" s="104"/>
      <c r="C39" s="104"/>
      <c r="D39" s="104"/>
      <c r="E39" s="104"/>
      <c r="F39" s="105"/>
    </row>
  </sheetData>
  <mergeCells count="7">
    <mergeCell ref="A38:F38"/>
    <mergeCell ref="A37:F37"/>
    <mergeCell ref="A1:F1"/>
    <mergeCell ref="A2:F2"/>
    <mergeCell ref="B10:D10"/>
    <mergeCell ref="A35:F35"/>
    <mergeCell ref="A36:F36"/>
  </mergeCells>
  <pageMargins left="0.511811024" right="0.511811024" top="1.83" bottom="0.78740157499999996" header="0.31496062000000002" footer="0.31496062000000002"/>
  <pageSetup paperSize="9" scale="96" orientation="portrait" r:id="rId1"/>
  <headerFooter>
    <oddHeader>&amp;C&amp;G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0"/>
  <sheetViews>
    <sheetView view="pageBreakPreview" zoomScale="85" zoomScaleNormal="85" zoomScaleSheetLayoutView="85" zoomScalePageLayoutView="60" workbookViewId="0">
      <selection activeCell="I42" sqref="I42"/>
    </sheetView>
  </sheetViews>
  <sheetFormatPr defaultRowHeight="15" x14ac:dyDescent="0.25"/>
  <cols>
    <col min="1" max="1" width="6.28515625" customWidth="1"/>
    <col min="2" max="2" width="12.140625" customWidth="1"/>
    <col min="3" max="3" width="35.28515625" customWidth="1"/>
    <col min="4" max="4" width="21.7109375" customWidth="1"/>
    <col min="5" max="5" width="15.140625" customWidth="1"/>
    <col min="6" max="6" width="10.28515625" customWidth="1"/>
    <col min="7" max="7" width="23.85546875" customWidth="1"/>
    <col min="8" max="8" width="10.85546875" customWidth="1"/>
    <col min="9" max="9" width="21.140625" customWidth="1"/>
    <col min="10" max="10" width="9.85546875" customWidth="1"/>
    <col min="11" max="11" width="25.28515625" customWidth="1"/>
    <col min="12" max="12" width="10.42578125" customWidth="1"/>
    <col min="13" max="13" width="20.28515625" customWidth="1"/>
    <col min="14" max="14" width="12.140625" hidden="1" customWidth="1"/>
    <col min="15" max="15" width="22.28515625" hidden="1" customWidth="1"/>
    <col min="16" max="16" width="11.140625" customWidth="1"/>
    <col min="17" max="17" width="21.85546875" customWidth="1"/>
    <col min="18" max="18" width="12.140625" customWidth="1"/>
    <col min="19" max="19" width="16.5703125" customWidth="1"/>
  </cols>
  <sheetData>
    <row r="1" spans="1:19" ht="18" x14ac:dyDescent="0.25">
      <c r="A1" s="368" t="s">
        <v>46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70"/>
    </row>
    <row r="2" spans="1:19" ht="2.85" customHeight="1" x14ac:dyDescent="0.25">
      <c r="A2" s="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  <c r="O2" s="49"/>
      <c r="P2" s="49"/>
      <c r="Q2" s="8"/>
    </row>
    <row r="3" spans="1:19" x14ac:dyDescent="0.25">
      <c r="A3" s="349" t="str">
        <f>ORÇAMENTO!A3</f>
        <v>OBJETO:REFORMA DOS SANITÁRIOS TG</v>
      </c>
      <c r="B3" s="350"/>
      <c r="C3" s="350"/>
      <c r="D3" s="350"/>
      <c r="E3" s="350"/>
      <c r="F3" s="350"/>
      <c r="G3" s="350"/>
      <c r="H3" s="145"/>
      <c r="I3" s="145"/>
      <c r="J3" s="145"/>
      <c r="K3" s="145"/>
      <c r="L3" s="145"/>
      <c r="M3" s="145"/>
      <c r="N3" s="146"/>
      <c r="O3" s="147"/>
      <c r="P3" s="148"/>
      <c r="Q3" s="149"/>
    </row>
    <row r="4" spans="1:19" x14ac:dyDescent="0.25">
      <c r="A4" s="353" t="str">
        <f>ORÇAMENTO!A4</f>
        <v xml:space="preserve">LOCAL:RUA 12 DE MARÇO Nº890 - CENTRO </v>
      </c>
      <c r="B4" s="354"/>
      <c r="C4" s="354"/>
      <c r="D4" s="354"/>
      <c r="E4" s="354"/>
      <c r="F4" s="354"/>
      <c r="G4" s="354"/>
      <c r="H4" s="150"/>
      <c r="I4" s="150"/>
      <c r="J4" s="150"/>
      <c r="K4" s="150"/>
      <c r="L4" s="150"/>
      <c r="M4" s="150"/>
      <c r="N4" s="151"/>
      <c r="O4" s="152"/>
      <c r="P4" s="153"/>
      <c r="Q4" s="154"/>
    </row>
    <row r="5" spans="1:19" x14ac:dyDescent="0.25">
      <c r="A5" s="353" t="str">
        <f>ORÇAMENTO!A5</f>
        <v>REFERÊNCIA: FONTES : CDHU 185/2022 – SINAPI 05/2022 - TODOS COM DESONERAÇÃO</v>
      </c>
      <c r="B5" s="354"/>
      <c r="C5" s="354"/>
      <c r="D5" s="354"/>
      <c r="E5" s="354"/>
      <c r="F5" s="354"/>
      <c r="G5" s="354"/>
      <c r="H5" s="150"/>
      <c r="I5" s="150"/>
      <c r="J5" s="150"/>
      <c r="K5" s="150"/>
      <c r="L5" s="150"/>
      <c r="M5" s="150"/>
      <c r="N5" s="151"/>
      <c r="O5" s="155"/>
      <c r="P5" s="155"/>
      <c r="Q5" s="156"/>
    </row>
    <row r="6" spans="1:19" x14ac:dyDescent="0.25">
      <c r="A6" s="371" t="str">
        <f>ORÇAMENTO!A6</f>
        <v>ÓRGÃO: DEPARTAMENTO DE URBANISMO E HABITAÇÃO</v>
      </c>
      <c r="B6" s="372"/>
      <c r="C6" s="372"/>
      <c r="D6" s="372"/>
      <c r="E6" s="372"/>
      <c r="F6" s="372"/>
      <c r="G6" s="372"/>
      <c r="H6" s="157"/>
      <c r="I6" s="157"/>
      <c r="J6" s="157"/>
      <c r="K6" s="157"/>
      <c r="L6" s="157"/>
      <c r="M6" s="157"/>
      <c r="N6" s="151"/>
      <c r="O6" s="155"/>
      <c r="P6" s="155"/>
      <c r="Q6" s="156"/>
    </row>
    <row r="7" spans="1:19" x14ac:dyDescent="0.25">
      <c r="A7" s="373" t="str">
        <f>ORÇAMENTO!A7</f>
        <v xml:space="preserve">DATA: </v>
      </c>
      <c r="B7" s="374"/>
      <c r="C7" s="374"/>
      <c r="D7" s="374"/>
      <c r="E7" s="374"/>
      <c r="F7" s="158"/>
      <c r="G7" s="159"/>
      <c r="H7" s="159"/>
      <c r="I7" s="159"/>
      <c r="J7" s="159"/>
      <c r="K7" s="159"/>
      <c r="L7" s="159"/>
      <c r="M7" s="379" t="s">
        <v>294</v>
      </c>
      <c r="N7" s="379"/>
      <c r="O7" s="379"/>
      <c r="P7" s="379"/>
      <c r="Q7" s="380"/>
    </row>
    <row r="8" spans="1:19" ht="2.6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1"/>
    </row>
    <row r="9" spans="1:19" x14ac:dyDescent="0.25">
      <c r="A9" s="375" t="s">
        <v>46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7"/>
    </row>
    <row r="10" spans="1:19" x14ac:dyDescent="0.25">
      <c r="A10" s="351" t="s">
        <v>20</v>
      </c>
      <c r="B10" s="381" t="s">
        <v>47</v>
      </c>
      <c r="C10" s="381"/>
      <c r="D10" s="352" t="s">
        <v>48</v>
      </c>
      <c r="E10" s="352"/>
      <c r="F10" s="352" t="s">
        <v>49</v>
      </c>
      <c r="G10" s="352"/>
      <c r="H10" s="352" t="s">
        <v>50</v>
      </c>
      <c r="I10" s="352"/>
      <c r="J10" s="352" t="s">
        <v>57</v>
      </c>
      <c r="K10" s="352"/>
      <c r="L10" s="352" t="s">
        <v>58</v>
      </c>
      <c r="M10" s="352"/>
      <c r="N10" s="352" t="s">
        <v>59</v>
      </c>
      <c r="O10" s="352"/>
      <c r="P10" s="352" t="s">
        <v>15</v>
      </c>
      <c r="Q10" s="378"/>
    </row>
    <row r="11" spans="1:19" x14ac:dyDescent="0.25">
      <c r="A11" s="351"/>
      <c r="B11" s="381"/>
      <c r="C11" s="381"/>
      <c r="D11" s="12" t="s">
        <v>51</v>
      </c>
      <c r="E11" s="12" t="s">
        <v>52</v>
      </c>
      <c r="F11" s="160" t="s">
        <v>53</v>
      </c>
      <c r="G11" s="12" t="s">
        <v>43</v>
      </c>
      <c r="H11" s="160" t="s">
        <v>53</v>
      </c>
      <c r="I11" s="12" t="s">
        <v>43</v>
      </c>
      <c r="J11" s="160" t="s">
        <v>53</v>
      </c>
      <c r="K11" s="12" t="s">
        <v>43</v>
      </c>
      <c r="L11" s="160" t="s">
        <v>53</v>
      </c>
      <c r="M11" s="12" t="s">
        <v>43</v>
      </c>
      <c r="N11" s="40" t="s">
        <v>53</v>
      </c>
      <c r="O11" s="12" t="s">
        <v>43</v>
      </c>
      <c r="P11" s="160" t="s">
        <v>53</v>
      </c>
      <c r="Q11" s="13" t="s">
        <v>43</v>
      </c>
    </row>
    <row r="12" spans="1:19" x14ac:dyDescent="0.25">
      <c r="A12" s="14" t="s">
        <v>16</v>
      </c>
      <c r="B12" s="355" t="str">
        <f>ORÇAMENTO!B12</f>
        <v>RETIRADAS E REMOÇÕES</v>
      </c>
      <c r="C12" s="355"/>
      <c r="D12" s="15">
        <f>ORÇAMENTO!F29*ORÇAMENTO!$H$7+ORÇAMENTO!F29</f>
        <v>0</v>
      </c>
      <c r="E12" s="16" t="e">
        <f t="shared" ref="E12:E18" si="0">D12/$D$31</f>
        <v>#DIV/0!</v>
      </c>
      <c r="F12" s="161">
        <v>100</v>
      </c>
      <c r="G12" s="17">
        <f t="shared" ref="G12:G17" si="1">F12%*D12</f>
        <v>0</v>
      </c>
      <c r="H12" s="161"/>
      <c r="I12" s="17"/>
      <c r="J12" s="161"/>
      <c r="K12" s="17"/>
      <c r="L12" s="161"/>
      <c r="M12" s="17"/>
      <c r="N12" s="41"/>
      <c r="O12" s="17">
        <f>N12%*D12</f>
        <v>0</v>
      </c>
      <c r="P12" s="161">
        <f t="shared" ref="P12:P18" si="2">N12+L12+J12+H12+F12</f>
        <v>100</v>
      </c>
      <c r="Q12" s="18">
        <f t="shared" ref="Q12:Q18" si="3">O12+M12+K12+I12+G12</f>
        <v>0</v>
      </c>
      <c r="S12" s="19"/>
    </row>
    <row r="13" spans="1:19" x14ac:dyDescent="0.25">
      <c r="A13" s="14" t="s">
        <v>17</v>
      </c>
      <c r="B13" s="347" t="str">
        <f>ORÇAMENTO!B30</f>
        <v>DEMOLIÇÃO DE REVESTIMENTOS E PISO</v>
      </c>
      <c r="C13" s="348"/>
      <c r="D13" s="20">
        <f>ORÇAMENTO!F34*ORÇAMENTO!$H$7+ORÇAMENTO!F34</f>
        <v>0</v>
      </c>
      <c r="E13" s="16" t="e">
        <f t="shared" si="0"/>
        <v>#DIV/0!</v>
      </c>
      <c r="F13" s="162">
        <v>100</v>
      </c>
      <c r="G13" s="17">
        <f t="shared" si="1"/>
        <v>0</v>
      </c>
      <c r="H13" s="162"/>
      <c r="I13" s="17"/>
      <c r="J13" s="162"/>
      <c r="K13" s="17"/>
      <c r="L13" s="162"/>
      <c r="M13" s="17"/>
      <c r="N13" s="42"/>
      <c r="O13" s="17">
        <f t="shared" ref="O13:O18" si="4">N13%*D13</f>
        <v>0</v>
      </c>
      <c r="P13" s="161">
        <f t="shared" si="2"/>
        <v>100</v>
      </c>
      <c r="Q13" s="18">
        <f t="shared" si="3"/>
        <v>0</v>
      </c>
      <c r="S13" s="19"/>
    </row>
    <row r="14" spans="1:19" x14ac:dyDescent="0.25">
      <c r="A14" s="14" t="s">
        <v>18</v>
      </c>
      <c r="B14" s="347" t="str">
        <f>ORÇAMENTO!B35</f>
        <v xml:space="preserve">DEMOLIÇÃO DE ALVENARIA </v>
      </c>
      <c r="C14" s="348"/>
      <c r="D14" s="20">
        <f>ORÇAMENTO!F38*ORÇAMENTO!$H$7+ORÇAMENTO!F38</f>
        <v>0</v>
      </c>
      <c r="E14" s="16" t="e">
        <f t="shared" si="0"/>
        <v>#DIV/0!</v>
      </c>
      <c r="F14" s="162">
        <v>100</v>
      </c>
      <c r="G14" s="17">
        <f t="shared" si="1"/>
        <v>0</v>
      </c>
      <c r="H14" s="162"/>
      <c r="I14" s="17"/>
      <c r="J14" s="161"/>
      <c r="K14" s="17"/>
      <c r="L14" s="162"/>
      <c r="M14" s="17"/>
      <c r="N14" s="42"/>
      <c r="O14" s="17">
        <f t="shared" si="4"/>
        <v>0</v>
      </c>
      <c r="P14" s="161">
        <f t="shared" si="2"/>
        <v>100</v>
      </c>
      <c r="Q14" s="18">
        <f t="shared" si="3"/>
        <v>0</v>
      </c>
      <c r="S14" s="19"/>
    </row>
    <row r="15" spans="1:19" x14ac:dyDescent="0.25">
      <c r="A15" s="14" t="s">
        <v>19</v>
      </c>
      <c r="B15" s="347" t="str">
        <f>ORÇAMENTO!B39</f>
        <v>PISO E CONTRA PISO</v>
      </c>
      <c r="C15" s="348"/>
      <c r="D15" s="20">
        <f>ORÇAMENTO!F48*ORÇAMENTO!$H$7+ORÇAMENTO!F48</f>
        <v>0</v>
      </c>
      <c r="E15" s="16" t="e">
        <f t="shared" si="0"/>
        <v>#DIV/0!</v>
      </c>
      <c r="F15" s="162">
        <v>20</v>
      </c>
      <c r="G15" s="17">
        <f t="shared" si="1"/>
        <v>0</v>
      </c>
      <c r="H15" s="162">
        <v>80</v>
      </c>
      <c r="I15" s="17">
        <f t="shared" ref="I15:I19" si="5">H15%*D15</f>
        <v>0</v>
      </c>
      <c r="J15" s="162"/>
      <c r="K15" s="17"/>
      <c r="L15" s="162"/>
      <c r="M15" s="17"/>
      <c r="N15" s="42"/>
      <c r="O15" s="17">
        <f t="shared" si="4"/>
        <v>0</v>
      </c>
      <c r="P15" s="161">
        <f t="shared" si="2"/>
        <v>100</v>
      </c>
      <c r="Q15" s="18">
        <f t="shared" si="3"/>
        <v>0</v>
      </c>
      <c r="S15" s="19"/>
    </row>
    <row r="16" spans="1:19" x14ac:dyDescent="0.25">
      <c r="A16" s="14" t="s">
        <v>30</v>
      </c>
      <c r="B16" s="347" t="str">
        <f>ORÇAMENTO!B49</f>
        <v xml:space="preserve">PAREDES E PAINEIS </v>
      </c>
      <c r="C16" s="348"/>
      <c r="D16" s="20">
        <f>ORÇAMENTO!F56*ORÇAMENTO!$H$7+ORÇAMENTO!F56</f>
        <v>0</v>
      </c>
      <c r="E16" s="16" t="e">
        <f t="shared" si="0"/>
        <v>#DIV/0!</v>
      </c>
      <c r="F16" s="162">
        <v>80</v>
      </c>
      <c r="G16" s="17">
        <f t="shared" si="1"/>
        <v>0</v>
      </c>
      <c r="H16" s="162">
        <v>20</v>
      </c>
      <c r="I16" s="17">
        <f t="shared" ref="I16" si="6">H16%*D16</f>
        <v>0</v>
      </c>
      <c r="J16" s="161"/>
      <c r="K16" s="17"/>
      <c r="L16" s="162"/>
      <c r="M16" s="17"/>
      <c r="N16" s="42"/>
      <c r="O16" s="17">
        <f t="shared" si="4"/>
        <v>0</v>
      </c>
      <c r="P16" s="161">
        <f t="shared" si="2"/>
        <v>100</v>
      </c>
      <c r="Q16" s="18">
        <f t="shared" si="3"/>
        <v>0</v>
      </c>
      <c r="S16" s="19"/>
    </row>
    <row r="17" spans="1:19" x14ac:dyDescent="0.25">
      <c r="A17" s="14" t="s">
        <v>31</v>
      </c>
      <c r="B17" s="347" t="str">
        <f>ORÇAMENTO!B57</f>
        <v>REVESTIMENTO CERÂMICO PARA PAREDE</v>
      </c>
      <c r="C17" s="348"/>
      <c r="D17" s="20">
        <f>ORÇAMENTO!F59*ORÇAMENTO!$H$7+ORÇAMENTO!F59</f>
        <v>0</v>
      </c>
      <c r="E17" s="16" t="e">
        <f t="shared" si="0"/>
        <v>#DIV/0!</v>
      </c>
      <c r="F17" s="162">
        <v>30</v>
      </c>
      <c r="G17" s="17">
        <f t="shared" si="1"/>
        <v>0</v>
      </c>
      <c r="H17" s="162">
        <v>70</v>
      </c>
      <c r="I17" s="17">
        <f t="shared" ref="I17" si="7">H17%*D17</f>
        <v>0</v>
      </c>
      <c r="J17" s="162"/>
      <c r="K17" s="17"/>
      <c r="L17" s="162"/>
      <c r="M17" s="17"/>
      <c r="N17" s="42"/>
      <c r="O17" s="17">
        <f t="shared" si="4"/>
        <v>0</v>
      </c>
      <c r="P17" s="161">
        <f t="shared" si="2"/>
        <v>100</v>
      </c>
      <c r="Q17" s="18">
        <f t="shared" si="3"/>
        <v>0</v>
      </c>
      <c r="S17" s="19"/>
    </row>
    <row r="18" spans="1:19" x14ac:dyDescent="0.25">
      <c r="A18" s="14" t="s">
        <v>41</v>
      </c>
      <c r="B18" s="347" t="str">
        <f>ORÇAMENTO!B60</f>
        <v>COBERTURA</v>
      </c>
      <c r="C18" s="348"/>
      <c r="D18" s="20">
        <f>ORÇAMENTO!F67*ORÇAMENTO!$H$7+ORÇAMENTO!F67</f>
        <v>0</v>
      </c>
      <c r="E18" s="16" t="e">
        <f t="shared" si="0"/>
        <v>#DIV/0!</v>
      </c>
      <c r="F18" s="162"/>
      <c r="G18" s="17"/>
      <c r="H18" s="162">
        <v>100</v>
      </c>
      <c r="I18" s="17">
        <f t="shared" si="5"/>
        <v>0</v>
      </c>
      <c r="J18" s="161"/>
      <c r="K18" s="17"/>
      <c r="L18" s="162"/>
      <c r="M18" s="17"/>
      <c r="N18" s="42"/>
      <c r="O18" s="17">
        <f t="shared" si="4"/>
        <v>0</v>
      </c>
      <c r="P18" s="161">
        <f t="shared" si="2"/>
        <v>100</v>
      </c>
      <c r="Q18" s="18">
        <f t="shared" si="3"/>
        <v>0</v>
      </c>
      <c r="S18" s="19"/>
    </row>
    <row r="19" spans="1:19" x14ac:dyDescent="0.25">
      <c r="A19" s="14" t="s">
        <v>151</v>
      </c>
      <c r="B19" s="347" t="str">
        <f>ORÇAMENTO!B68</f>
        <v>FORRO</v>
      </c>
      <c r="C19" s="348"/>
      <c r="D19" s="20">
        <f>ORÇAMENTO!F70*ORÇAMENTO!$E$143+ORÇAMENTO!F70</f>
        <v>0</v>
      </c>
      <c r="E19" s="16"/>
      <c r="F19" s="162"/>
      <c r="G19" s="17"/>
      <c r="H19" s="162">
        <v>100</v>
      </c>
      <c r="I19" s="17">
        <f t="shared" si="5"/>
        <v>0</v>
      </c>
      <c r="J19" s="162"/>
      <c r="K19" s="17"/>
      <c r="L19" s="162"/>
      <c r="M19" s="17"/>
      <c r="N19" s="42"/>
      <c r="O19" s="17"/>
      <c r="P19" s="161">
        <f t="shared" ref="P19:P30" si="8">N19+L19+J19+H19+F19</f>
        <v>100</v>
      </c>
      <c r="Q19" s="18">
        <f t="shared" ref="Q19:Q30" si="9">O19+M19+K19+I19+G19</f>
        <v>0</v>
      </c>
      <c r="S19" s="19"/>
    </row>
    <row r="20" spans="1:19" x14ac:dyDescent="0.25">
      <c r="A20" s="14" t="s">
        <v>177</v>
      </c>
      <c r="B20" s="347" t="str">
        <f>ORÇAMENTO!B71</f>
        <v>JANELAS DE ALUMÍNIO</v>
      </c>
      <c r="C20" s="348"/>
      <c r="D20" s="15">
        <f>ORÇAMENTO!F73*ORÇAMENTO!$E$143+ORÇAMENTO!F73</f>
        <v>0</v>
      </c>
      <c r="E20" s="16"/>
      <c r="F20" s="161">
        <v>20</v>
      </c>
      <c r="G20" s="17">
        <f t="shared" ref="G20" si="10">F20%*D20</f>
        <v>0</v>
      </c>
      <c r="H20" s="162">
        <v>80</v>
      </c>
      <c r="I20" s="17">
        <f t="shared" ref="I20:I24" si="11">H20%*D20</f>
        <v>0</v>
      </c>
      <c r="J20" s="162"/>
      <c r="K20" s="17"/>
      <c r="L20" s="161"/>
      <c r="M20" s="17"/>
      <c r="N20" s="41"/>
      <c r="O20" s="17"/>
      <c r="P20" s="161">
        <f t="shared" si="8"/>
        <v>100</v>
      </c>
      <c r="Q20" s="18">
        <f t="shared" si="9"/>
        <v>0</v>
      </c>
      <c r="S20" s="19"/>
    </row>
    <row r="21" spans="1:19" x14ac:dyDescent="0.25">
      <c r="A21" s="14" t="s">
        <v>179</v>
      </c>
      <c r="B21" s="347" t="str">
        <f>ORÇAMENTO!B74</f>
        <v xml:space="preserve">PORTAS </v>
      </c>
      <c r="C21" s="348"/>
      <c r="D21" s="15">
        <f>ORÇAMENTO!F79*ORÇAMENTO!$E$143+ORÇAMENTO!F79</f>
        <v>0</v>
      </c>
      <c r="E21" s="16"/>
      <c r="F21" s="161"/>
      <c r="G21" s="17"/>
      <c r="H21" s="161">
        <v>100</v>
      </c>
      <c r="I21" s="17">
        <f t="shared" si="11"/>
        <v>0</v>
      </c>
      <c r="J21" s="162"/>
      <c r="K21" s="17"/>
      <c r="L21" s="162"/>
      <c r="M21" s="17"/>
      <c r="N21" s="41"/>
      <c r="O21" s="17"/>
      <c r="P21" s="161">
        <f t="shared" si="8"/>
        <v>100</v>
      </c>
      <c r="Q21" s="18">
        <f t="shared" si="9"/>
        <v>0</v>
      </c>
      <c r="S21" s="19"/>
    </row>
    <row r="22" spans="1:19" ht="17.25" customHeight="1" x14ac:dyDescent="0.25">
      <c r="A22" s="14" t="s">
        <v>180</v>
      </c>
      <c r="B22" s="347" t="str">
        <f>ORÇAMENTO!B80</f>
        <v xml:space="preserve">DIVISÓRIAS </v>
      </c>
      <c r="C22" s="348"/>
      <c r="D22" s="15">
        <f>ORÇAMENTO!F82*ORÇAMENTO!$E$143+ORÇAMENTO!F82</f>
        <v>0</v>
      </c>
      <c r="E22" s="16"/>
      <c r="F22" s="161"/>
      <c r="G22" s="17"/>
      <c r="H22" s="161">
        <v>100</v>
      </c>
      <c r="I22" s="17">
        <f t="shared" si="11"/>
        <v>0</v>
      </c>
      <c r="J22" s="161"/>
      <c r="K22" s="17"/>
      <c r="L22" s="162"/>
      <c r="M22" s="17"/>
      <c r="N22" s="41"/>
      <c r="O22" s="17"/>
      <c r="P22" s="161">
        <f t="shared" si="8"/>
        <v>100</v>
      </c>
      <c r="Q22" s="18">
        <f t="shared" si="9"/>
        <v>0</v>
      </c>
      <c r="S22" s="19"/>
    </row>
    <row r="23" spans="1:19" x14ac:dyDescent="0.25">
      <c r="A23" s="14" t="s">
        <v>190</v>
      </c>
      <c r="B23" s="347" t="str">
        <f>ORÇAMENTO!B83</f>
        <v>LAVATÓRIO EM BANCADA DE GRANITO</v>
      </c>
      <c r="C23" s="348"/>
      <c r="D23" s="15">
        <f>ORÇAMENTO!F92*ORÇAMENTO!$E$143+ORÇAMENTO!F92</f>
        <v>0</v>
      </c>
      <c r="E23" s="16"/>
      <c r="F23" s="161"/>
      <c r="G23" s="17"/>
      <c r="H23" s="161">
        <v>100</v>
      </c>
      <c r="I23" s="17">
        <f t="shared" si="11"/>
        <v>0</v>
      </c>
      <c r="J23" s="162"/>
      <c r="K23" s="17"/>
      <c r="L23" s="162"/>
      <c r="M23" s="17"/>
      <c r="N23" s="41"/>
      <c r="O23" s="17"/>
      <c r="P23" s="161">
        <f t="shared" si="8"/>
        <v>100</v>
      </c>
      <c r="Q23" s="18">
        <f t="shared" si="9"/>
        <v>0</v>
      </c>
      <c r="S23" s="19"/>
    </row>
    <row r="24" spans="1:19" x14ac:dyDescent="0.25">
      <c r="A24" s="14" t="s">
        <v>198</v>
      </c>
      <c r="B24" s="347" t="str">
        <f>ORÇAMENTO!B93</f>
        <v>LOUÇAS E APARELHOS SANITÁRIOS E CHUVEIROS</v>
      </c>
      <c r="C24" s="348"/>
      <c r="D24" s="15">
        <f>ORÇAMENTO!F98*ORÇAMENTO!$E$143+ORÇAMENTO!F98</f>
        <v>0</v>
      </c>
      <c r="E24" s="16"/>
      <c r="F24" s="161"/>
      <c r="G24" s="17"/>
      <c r="H24" s="161">
        <v>100</v>
      </c>
      <c r="I24" s="17">
        <f t="shared" si="11"/>
        <v>0</v>
      </c>
      <c r="J24" s="161"/>
      <c r="K24" s="17"/>
      <c r="L24" s="162"/>
      <c r="M24" s="17"/>
      <c r="N24" s="41"/>
      <c r="O24" s="17"/>
      <c r="P24" s="161">
        <f t="shared" si="8"/>
        <v>100</v>
      </c>
      <c r="Q24" s="18">
        <f t="shared" si="9"/>
        <v>0</v>
      </c>
      <c r="S24" s="19"/>
    </row>
    <row r="25" spans="1:19" x14ac:dyDescent="0.25">
      <c r="A25" s="14" t="s">
        <v>203</v>
      </c>
      <c r="B25" s="347" t="str">
        <f>ORÇAMENTO!B99</f>
        <v xml:space="preserve">CAIXA D´ÁGUA, REGISTROS VAVULAS E PORTINHOLA </v>
      </c>
      <c r="C25" s="348"/>
      <c r="D25" s="15">
        <f>ORÇAMENTO!F106*ORÇAMENTO!$E$143+ORÇAMENTO!F106</f>
        <v>0</v>
      </c>
      <c r="E25" s="16"/>
      <c r="F25" s="162">
        <v>40</v>
      </c>
      <c r="G25" s="17">
        <f t="shared" ref="G25" si="12">F25%*D25</f>
        <v>0</v>
      </c>
      <c r="H25" s="162">
        <v>60</v>
      </c>
      <c r="I25" s="17">
        <f t="shared" ref="I25" si="13">H25%*D25</f>
        <v>0</v>
      </c>
      <c r="J25" s="162"/>
      <c r="K25" s="17"/>
      <c r="L25" s="161"/>
      <c r="M25" s="17"/>
      <c r="N25" s="41"/>
      <c r="O25" s="17"/>
      <c r="P25" s="161">
        <f t="shared" si="8"/>
        <v>100</v>
      </c>
      <c r="Q25" s="18">
        <f t="shared" si="9"/>
        <v>0</v>
      </c>
      <c r="S25" s="19"/>
    </row>
    <row r="26" spans="1:19" x14ac:dyDescent="0.25">
      <c r="A26" s="14" t="s">
        <v>211</v>
      </c>
      <c r="B26" s="347" t="str">
        <f>ORÇAMENTO!B107</f>
        <v xml:space="preserve">INSTALAÇÕES ELETRICAS </v>
      </c>
      <c r="C26" s="348"/>
      <c r="D26" s="15">
        <f>ORÇAMENTO!F116*ORÇAMENTO!$E$143+ORÇAMENTO!F116</f>
        <v>0</v>
      </c>
      <c r="E26" s="16"/>
      <c r="F26" s="162">
        <v>20</v>
      </c>
      <c r="G26" s="17">
        <f t="shared" ref="G26" si="14">F26%*D26</f>
        <v>0</v>
      </c>
      <c r="H26" s="162">
        <v>80</v>
      </c>
      <c r="I26" s="17">
        <f t="shared" ref="I26" si="15">H26%*D26</f>
        <v>0</v>
      </c>
      <c r="J26" s="162"/>
      <c r="K26" s="17"/>
      <c r="L26" s="162"/>
      <c r="M26" s="17"/>
      <c r="N26" s="41"/>
      <c r="O26" s="17"/>
      <c r="P26" s="161">
        <f t="shared" si="8"/>
        <v>100</v>
      </c>
      <c r="Q26" s="18">
        <f t="shared" si="9"/>
        <v>0</v>
      </c>
      <c r="S26" s="19"/>
    </row>
    <row r="27" spans="1:19" x14ac:dyDescent="0.25">
      <c r="A27" s="14" t="s">
        <v>231</v>
      </c>
      <c r="B27" s="347" t="str">
        <f>ORÇAMENTO!B117</f>
        <v xml:space="preserve">ÁGUA FRIA </v>
      </c>
      <c r="C27" s="348"/>
      <c r="D27" s="15">
        <f>ORÇAMENTO!F121*ORÇAMENTO!$E$143+ORÇAMENTO!F121</f>
        <v>0</v>
      </c>
      <c r="E27" s="16"/>
      <c r="F27" s="162">
        <v>70</v>
      </c>
      <c r="G27" s="17">
        <f t="shared" ref="G27" si="16">F27%*D27</f>
        <v>0</v>
      </c>
      <c r="H27" s="162">
        <v>30</v>
      </c>
      <c r="I27" s="17">
        <f t="shared" ref="I27" si="17">H27%*D27</f>
        <v>0</v>
      </c>
      <c r="J27" s="162"/>
      <c r="K27" s="17"/>
      <c r="L27" s="161"/>
      <c r="M27" s="17"/>
      <c r="N27" s="41"/>
      <c r="O27" s="17"/>
      <c r="P27" s="161">
        <f t="shared" si="8"/>
        <v>100</v>
      </c>
      <c r="Q27" s="18">
        <f t="shared" si="9"/>
        <v>0</v>
      </c>
      <c r="S27" s="19"/>
    </row>
    <row r="28" spans="1:19" x14ac:dyDescent="0.25">
      <c r="A28" s="14" t="s">
        <v>242</v>
      </c>
      <c r="B28" s="347" t="str">
        <f>ORÇAMENTO!B122</f>
        <v>REDE DE ESGOTO</v>
      </c>
      <c r="C28" s="348"/>
      <c r="D28" s="15">
        <f>ORÇAMENTO!F128*ORÇAMENTO!$E$143+ORÇAMENTO!F128</f>
        <v>0</v>
      </c>
      <c r="E28" s="16"/>
      <c r="F28" s="162">
        <v>80</v>
      </c>
      <c r="G28" s="17">
        <f t="shared" ref="G28" si="18">F28%*D28</f>
        <v>0</v>
      </c>
      <c r="H28" s="162">
        <v>20</v>
      </c>
      <c r="I28" s="17">
        <f t="shared" ref="I28:I30" si="19">H28%*D28</f>
        <v>0</v>
      </c>
      <c r="J28" s="162"/>
      <c r="K28" s="17"/>
      <c r="L28" s="161"/>
      <c r="M28" s="17"/>
      <c r="N28" s="41"/>
      <c r="O28" s="17"/>
      <c r="P28" s="161">
        <f t="shared" si="8"/>
        <v>100</v>
      </c>
      <c r="Q28" s="18">
        <f t="shared" si="9"/>
        <v>0</v>
      </c>
      <c r="S28" s="19"/>
    </row>
    <row r="29" spans="1:19" x14ac:dyDescent="0.25">
      <c r="A29" s="14" t="s">
        <v>247</v>
      </c>
      <c r="B29" s="347" t="str">
        <f>ORÇAMENTO!B129</f>
        <v xml:space="preserve">PINTURA </v>
      </c>
      <c r="C29" s="348"/>
      <c r="D29" s="15">
        <f>ORÇAMENTO!F133*ORÇAMENTO!$E$143+ORÇAMENTO!F133</f>
        <v>0</v>
      </c>
      <c r="E29" s="16"/>
      <c r="F29" s="161"/>
      <c r="G29" s="17"/>
      <c r="H29" s="161">
        <v>100</v>
      </c>
      <c r="I29" s="17">
        <f t="shared" si="19"/>
        <v>0</v>
      </c>
      <c r="J29" s="162"/>
      <c r="K29" s="17"/>
      <c r="L29" s="162"/>
      <c r="M29" s="17"/>
      <c r="N29" s="41"/>
      <c r="O29" s="17"/>
      <c r="P29" s="161">
        <f t="shared" si="8"/>
        <v>100</v>
      </c>
      <c r="Q29" s="18">
        <f t="shared" si="9"/>
        <v>0</v>
      </c>
      <c r="S29" s="19"/>
    </row>
    <row r="30" spans="1:19" x14ac:dyDescent="0.25">
      <c r="A30" s="14" t="s">
        <v>251</v>
      </c>
      <c r="B30" s="347" t="str">
        <f>ORÇAMENTO!B134</f>
        <v>SABONETEIRAS DISPENSERS PORTA PAPEL TOALHA</v>
      </c>
      <c r="C30" s="348"/>
      <c r="D30" s="15">
        <f>ORÇAMENTO!F140*ORÇAMENTO!$E$143+ORÇAMENTO!F140</f>
        <v>0</v>
      </c>
      <c r="E30" s="16"/>
      <c r="F30" s="161"/>
      <c r="G30" s="17"/>
      <c r="H30" s="161">
        <v>100</v>
      </c>
      <c r="I30" s="17">
        <f t="shared" si="19"/>
        <v>0</v>
      </c>
      <c r="J30" s="162"/>
      <c r="K30" s="17"/>
      <c r="L30" s="162"/>
      <c r="M30" s="17"/>
      <c r="N30" s="41"/>
      <c r="O30" s="17"/>
      <c r="P30" s="161">
        <f t="shared" si="8"/>
        <v>100</v>
      </c>
      <c r="Q30" s="18">
        <f t="shared" si="9"/>
        <v>0</v>
      </c>
      <c r="S30" s="19"/>
    </row>
    <row r="31" spans="1:19" x14ac:dyDescent="0.25">
      <c r="A31" s="21"/>
      <c r="B31" s="22" t="s">
        <v>54</v>
      </c>
      <c r="C31" s="23"/>
      <c r="D31" s="44">
        <f>SUM(D12:D30)</f>
        <v>0</v>
      </c>
      <c r="E31" s="24" t="e">
        <f>SUM(E12:E25)</f>
        <v>#DIV/0!</v>
      </c>
      <c r="F31" s="24" t="e">
        <f>G31/D31</f>
        <v>#DIV/0!</v>
      </c>
      <c r="G31" s="44">
        <f>SUM(G12:G30)</f>
        <v>0</v>
      </c>
      <c r="H31" s="24" t="e">
        <f>I31/D31</f>
        <v>#DIV/0!</v>
      </c>
      <c r="I31" s="44">
        <f>SUM(I12:I30)</f>
        <v>0</v>
      </c>
      <c r="J31" s="24" t="e">
        <f>K31/D31</f>
        <v>#DIV/0!</v>
      </c>
      <c r="K31" s="44"/>
      <c r="L31" s="24"/>
      <c r="M31" s="44"/>
      <c r="N31" s="24" t="e">
        <f>O31/D31</f>
        <v>#DIV/0!</v>
      </c>
      <c r="O31" s="44">
        <f>SUM(O12:O30)</f>
        <v>0</v>
      </c>
      <c r="P31" s="24" t="e">
        <f>Q31/D31</f>
        <v>#DIV/0!</v>
      </c>
      <c r="Q31" s="25">
        <f>SUM(Q12:Q30)</f>
        <v>0</v>
      </c>
    </row>
    <row r="32" spans="1:19" x14ac:dyDescent="0.25">
      <c r="A32" s="358"/>
      <c r="B32" s="359"/>
      <c r="C32" s="359"/>
      <c r="D32" s="359"/>
      <c r="E32" s="359"/>
      <c r="F32" s="359"/>
      <c r="G32" s="359"/>
      <c r="H32" s="359"/>
      <c r="I32" s="359"/>
      <c r="J32" s="359"/>
      <c r="K32" s="359"/>
      <c r="L32" s="359"/>
      <c r="M32" s="359"/>
      <c r="N32" s="359"/>
      <c r="O32" s="359"/>
      <c r="P32" s="359"/>
      <c r="Q32" s="360"/>
    </row>
    <row r="33" spans="1:17" x14ac:dyDescent="0.25">
      <c r="A33" s="26" t="s">
        <v>55</v>
      </c>
      <c r="B33" s="27"/>
      <c r="C33" s="27"/>
      <c r="D33" s="361"/>
      <c r="E33" s="345"/>
      <c r="F33" s="345"/>
      <c r="G33" s="345"/>
      <c r="H33" s="106"/>
      <c r="I33" s="106"/>
      <c r="J33" s="106"/>
      <c r="K33" s="106"/>
      <c r="L33" s="345"/>
      <c r="M33" s="346"/>
      <c r="N33" s="44"/>
      <c r="O33" s="44" t="s">
        <v>15</v>
      </c>
      <c r="P33" s="362">
        <f>Q31</f>
        <v>0</v>
      </c>
      <c r="Q33" s="363"/>
    </row>
    <row r="34" spans="1:17" x14ac:dyDescent="0.25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30"/>
    </row>
    <row r="35" spans="1:17" ht="14.25" customHeight="1" x14ac:dyDescent="0.25">
      <c r="A35" s="31"/>
      <c r="B35" s="394" t="s">
        <v>56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Q35" s="32"/>
    </row>
    <row r="36" spans="1:17" ht="14.25" customHeight="1" x14ac:dyDescent="0.25">
      <c r="A36" s="31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5"/>
      <c r="N36" s="46"/>
      <c r="O36" s="46"/>
      <c r="Q36" s="32"/>
    </row>
    <row r="37" spans="1:17" x14ac:dyDescent="0.25">
      <c r="A37" s="364"/>
      <c r="B37" s="365"/>
      <c r="C37" s="365"/>
      <c r="D37" s="365"/>
      <c r="E37" s="365"/>
      <c r="F37" s="46"/>
      <c r="G37" s="46"/>
      <c r="H37" s="46"/>
      <c r="I37" s="46"/>
      <c r="J37" s="46"/>
      <c r="K37" s="46"/>
      <c r="L37" s="46"/>
      <c r="M37" s="163"/>
      <c r="N37" s="50"/>
      <c r="O37" s="50"/>
      <c r="P37" s="50"/>
      <c r="Q37" s="33"/>
    </row>
    <row r="38" spans="1:17" x14ac:dyDescent="0.25">
      <c r="A38" s="366"/>
      <c r="B38" s="367"/>
      <c r="C38" s="367"/>
      <c r="D38" s="51"/>
      <c r="E38" s="52"/>
      <c r="F38" s="45"/>
      <c r="G38" s="393" t="s">
        <v>302</v>
      </c>
      <c r="H38" s="393"/>
      <c r="I38" s="393"/>
      <c r="J38" s="45"/>
      <c r="K38" s="393" t="s">
        <v>303</v>
      </c>
      <c r="L38" s="393"/>
      <c r="M38" s="393"/>
      <c r="N38" s="53" t="s">
        <v>60</v>
      </c>
      <c r="O38" s="46"/>
      <c r="Q38" s="395"/>
    </row>
    <row r="39" spans="1:17" ht="15.75" x14ac:dyDescent="0.25">
      <c r="A39" s="366"/>
      <c r="B39" s="367"/>
      <c r="C39" s="367"/>
      <c r="D39" s="52"/>
      <c r="E39" s="52"/>
      <c r="F39" s="45"/>
      <c r="G39" s="396" t="s">
        <v>299</v>
      </c>
      <c r="H39" s="396"/>
      <c r="I39" s="397"/>
      <c r="J39" s="54"/>
      <c r="K39" s="396" t="s">
        <v>301</v>
      </c>
      <c r="L39" s="396"/>
      <c r="M39" s="396"/>
      <c r="N39" s="34" t="s">
        <v>56</v>
      </c>
      <c r="O39" s="35"/>
      <c r="P39" s="46"/>
      <c r="Q39" s="55"/>
    </row>
    <row r="40" spans="1:17" x14ac:dyDescent="0.25">
      <c r="A40" s="356"/>
      <c r="B40" s="357"/>
      <c r="C40" s="357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7"/>
      <c r="O40" s="38"/>
      <c r="P40" s="38"/>
      <c r="Q40" s="39"/>
    </row>
  </sheetData>
  <mergeCells count="49">
    <mergeCell ref="G38:I38"/>
    <mergeCell ref="G39:I39"/>
    <mergeCell ref="K39:M39"/>
    <mergeCell ref="K38:M38"/>
    <mergeCell ref="B22:C22"/>
    <mergeCell ref="B23:C23"/>
    <mergeCell ref="B24:C24"/>
    <mergeCell ref="A1:Q1"/>
    <mergeCell ref="H10:I10"/>
    <mergeCell ref="L10:M10"/>
    <mergeCell ref="J10:K10"/>
    <mergeCell ref="A6:G6"/>
    <mergeCell ref="A7:E7"/>
    <mergeCell ref="A9:Q9"/>
    <mergeCell ref="P10:Q10"/>
    <mergeCell ref="M7:Q7"/>
    <mergeCell ref="N10:O10"/>
    <mergeCell ref="B10:C11"/>
    <mergeCell ref="B25:C25"/>
    <mergeCell ref="A40:C40"/>
    <mergeCell ref="B14:C14"/>
    <mergeCell ref="B15:C15"/>
    <mergeCell ref="B16:C16"/>
    <mergeCell ref="B17:C17"/>
    <mergeCell ref="B18:C18"/>
    <mergeCell ref="B19:C19"/>
    <mergeCell ref="A32:Q32"/>
    <mergeCell ref="D33:E33"/>
    <mergeCell ref="F33:G33"/>
    <mergeCell ref="P33:Q33"/>
    <mergeCell ref="A37:E37"/>
    <mergeCell ref="A38:C38"/>
    <mergeCell ref="A39:C39"/>
    <mergeCell ref="B21:C21"/>
    <mergeCell ref="L33:M33"/>
    <mergeCell ref="B29:C29"/>
    <mergeCell ref="A3:G3"/>
    <mergeCell ref="B26:C26"/>
    <mergeCell ref="B27:C27"/>
    <mergeCell ref="B28:C28"/>
    <mergeCell ref="B30:C30"/>
    <mergeCell ref="A10:A11"/>
    <mergeCell ref="D10:E10"/>
    <mergeCell ref="F10:G10"/>
    <mergeCell ref="A5:G5"/>
    <mergeCell ref="A4:G4"/>
    <mergeCell ref="B12:C12"/>
    <mergeCell ref="B13:C13"/>
    <mergeCell ref="B20:C20"/>
  </mergeCells>
  <phoneticPr fontId="7" type="noConversion"/>
  <pageMargins left="0.70833333333333304" right="0.70833333333333304" top="1.96" bottom="0.98680555555555605" header="0.69" footer="0.61180555555555605"/>
  <pageSetup paperSize="9" scale="51" firstPageNumber="0" fitToHeight="0" orientation="landscape" r:id="rId1"/>
  <headerFooter>
    <oddHeader>&amp;C&amp;G</oddHeader>
    <oddFooter>&amp;C&amp;"Arial,Normal"&amp;8Prefeitura Municipal da Estância Turística de Paraguaçu Paulista - Av. Siqueira Campos, 1430 CEP 19703-061
Fone: (18)3361-9100  – Estância Turística de Paraguaçu Paulista - SP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BDI</vt:lpstr>
      <vt:lpstr>Cronograma Fis-Fin.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Elza Regina Salomao</cp:lastModifiedBy>
  <cp:revision>2</cp:revision>
  <cp:lastPrinted>2022-10-05T11:35:51Z</cp:lastPrinted>
  <dcterms:created xsi:type="dcterms:W3CDTF">2017-08-30T19:42:29Z</dcterms:created>
  <dcterms:modified xsi:type="dcterms:W3CDTF">2022-10-05T11:53:00Z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