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1-PREFEITURA\04-PROJETOS RECURSO DO TESOURO\PAVILHÃO DE EVENTOS CORRETO\"/>
    </mc:Choice>
  </mc:AlternateContent>
  <xr:revisionPtr revIDLastSave="0" documentId="8_{CB8DA53A-0AF2-488E-B099-883260CD6B05}" xr6:coauthVersionLast="45" xr6:coauthVersionMax="45" xr10:uidLastSave="{00000000-0000-0000-0000-000000000000}"/>
  <bookViews>
    <workbookView xWindow="-24120" yWindow="-2685" windowWidth="24240" windowHeight="13740" tabRatio="991" xr2:uid="{00000000-000D-0000-FFFF-FFFF00000000}"/>
  </bookViews>
  <sheets>
    <sheet name="ORÇAMENTO" sheetId="1" r:id="rId1"/>
    <sheet name="CRONOGRAMA" sheetId="3" r:id="rId2"/>
    <sheet name="BDI" sheetId="13" r:id="rId3"/>
  </sheets>
  <definedNames>
    <definedName name="_xlnm.Print_Area" localSheetId="0">ORÇAMENTO!$A$1:$F$91</definedName>
    <definedName name="_xlnm.Print_Titles" localSheetId="0">ORÇAMENTO!$1:$10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0" i="13" l="1"/>
  <c r="F32" i="1" l="1"/>
  <c r="F31" i="1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12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F83" i="1"/>
  <c r="F82" i="1"/>
  <c r="F80" i="1"/>
  <c r="F79" i="1"/>
  <c r="F77" i="1"/>
  <c r="F76" i="1"/>
  <c r="F74" i="1"/>
  <c r="F73" i="1"/>
  <c r="F72" i="1"/>
  <c r="F71" i="1"/>
  <c r="F70" i="1"/>
  <c r="F69" i="1"/>
  <c r="F67" i="1"/>
  <c r="F66" i="1"/>
  <c r="F65" i="1"/>
  <c r="F64" i="1"/>
  <c r="F62" i="1"/>
  <c r="F61" i="1"/>
  <c r="F60" i="1"/>
  <c r="F59" i="1"/>
  <c r="F58" i="1"/>
  <c r="F56" i="1"/>
  <c r="F55" i="1"/>
  <c r="F53" i="1"/>
  <c r="F52" i="1"/>
  <c r="F50" i="1"/>
  <c r="F49" i="1"/>
  <c r="F48" i="1" s="1"/>
  <c r="D18" i="3" s="1"/>
  <c r="F47" i="1"/>
  <c r="F46" i="1" s="1"/>
  <c r="D17" i="3" s="1"/>
  <c r="I17" i="3" s="1"/>
  <c r="K17" i="3" s="1"/>
  <c r="F45" i="1"/>
  <c r="F44" i="1"/>
  <c r="F43" i="1"/>
  <c r="F35" i="1"/>
  <c r="F36" i="1"/>
  <c r="F37" i="1"/>
  <c r="F38" i="1"/>
  <c r="F39" i="1"/>
  <c r="F40" i="1"/>
  <c r="F41" i="1"/>
  <c r="F34" i="1"/>
  <c r="F26" i="1"/>
  <c r="F27" i="1"/>
  <c r="F28" i="1"/>
  <c r="F29" i="1"/>
  <c r="F30" i="1"/>
  <c r="F25" i="1"/>
  <c r="F23" i="1"/>
  <c r="F22" i="1"/>
  <c r="F14" i="1"/>
  <c r="F15" i="1"/>
  <c r="F16" i="1"/>
  <c r="F17" i="1"/>
  <c r="F18" i="1"/>
  <c r="F19" i="1"/>
  <c r="F20" i="1"/>
  <c r="F13" i="1"/>
  <c r="F54" i="1" l="1"/>
  <c r="D20" i="3" s="1"/>
  <c r="I20" i="3" s="1"/>
  <c r="K20" i="3" s="1"/>
  <c r="F21" i="1"/>
  <c r="D13" i="3" s="1"/>
  <c r="F24" i="1"/>
  <c r="D14" i="3" s="1"/>
  <c r="F78" i="1"/>
  <c r="D25" i="3" s="1"/>
  <c r="G25" i="3" s="1"/>
  <c r="K25" i="3" s="1"/>
  <c r="F51" i="1"/>
  <c r="D19" i="3" s="1"/>
  <c r="F68" i="1"/>
  <c r="D23" i="3" s="1"/>
  <c r="G23" i="3" s="1"/>
  <c r="K23" i="3" s="1"/>
  <c r="F12" i="1"/>
  <c r="D12" i="3" s="1"/>
  <c r="F81" i="1"/>
  <c r="D26" i="3" s="1"/>
  <c r="I26" i="3" s="1"/>
  <c r="K26" i="3" s="1"/>
  <c r="I19" i="3"/>
  <c r="K19" i="3" s="1"/>
  <c r="G13" i="3"/>
  <c r="K13" i="3" s="1"/>
  <c r="I18" i="3"/>
  <c r="K18" i="3" s="1"/>
  <c r="F57" i="1"/>
  <c r="D21" i="3" s="1"/>
  <c r="F42" i="1"/>
  <c r="D16" i="3" s="1"/>
  <c r="F33" i="1"/>
  <c r="D15" i="3" s="1"/>
  <c r="F63" i="1"/>
  <c r="F75" i="1"/>
  <c r="D24" i="3" s="1"/>
  <c r="G12" i="3" l="1"/>
  <c r="K12" i="3" s="1"/>
  <c r="G15" i="3"/>
  <c r="K15" i="3" s="1"/>
  <c r="G24" i="3"/>
  <c r="K24" i="3" s="1"/>
  <c r="I16" i="3"/>
  <c r="K16" i="3" s="1"/>
  <c r="I21" i="3"/>
  <c r="K21" i="3" s="1"/>
  <c r="G14" i="3"/>
  <c r="K14" i="3" s="1"/>
  <c r="D22" i="3"/>
  <c r="F84" i="1"/>
  <c r="G22" i="3" l="1"/>
  <c r="K22" i="3" s="1"/>
  <c r="A7" i="3" l="1"/>
  <c r="B24" i="13" l="1"/>
  <c r="F9" i="13"/>
  <c r="F8" i="13"/>
  <c r="F7" i="13"/>
  <c r="F6" i="13"/>
  <c r="F5" i="13"/>
  <c r="D24" i="13" l="1"/>
  <c r="A6" i="3"/>
  <c r="A5" i="3"/>
  <c r="A4" i="3"/>
  <c r="A3" i="3"/>
  <c r="F85" i="1" l="1"/>
  <c r="F86" i="1" s="1"/>
  <c r="D27" i="3" l="1"/>
  <c r="E25" i="3" l="1"/>
  <c r="E23" i="3"/>
  <c r="E26" i="3"/>
  <c r="E24" i="3"/>
  <c r="I27" i="3"/>
  <c r="H27" i="3" s="1"/>
  <c r="G27" i="3"/>
  <c r="F27" i="3" s="1"/>
  <c r="E21" i="3"/>
  <c r="E22" i="3"/>
  <c r="E17" i="3"/>
  <c r="E16" i="3"/>
  <c r="E14" i="3"/>
  <c r="E18" i="3"/>
  <c r="E15" i="3"/>
  <c r="E20" i="3"/>
  <c r="E19" i="3"/>
  <c r="E13" i="3"/>
  <c r="E12" i="3"/>
  <c r="K27" i="3" l="1"/>
  <c r="J27" i="3" s="1"/>
  <c r="E27" i="3"/>
  <c r="J29" i="3" l="1"/>
</calcChain>
</file>

<file path=xl/sharedStrings.xml><?xml version="1.0" encoding="utf-8"?>
<sst xmlns="http://schemas.openxmlformats.org/spreadsheetml/2006/main" count="282" uniqueCount="201">
  <si>
    <t>1.1</t>
  </si>
  <si>
    <t>1.2</t>
  </si>
  <si>
    <t>2.1</t>
  </si>
  <si>
    <t>ABRIGO PARA REGISTRO DE RECALQUE TIPO COLUNA, COMPLETO - INCLUSIVE TUBULAÇÕES E VÁLVULAS</t>
  </si>
  <si>
    <t>UN</t>
  </si>
  <si>
    <t>2.2</t>
  </si>
  <si>
    <t>TUBO GALVANIZADO DN= 2 1/2´, INCLUSIVE CONEXÕES</t>
  </si>
  <si>
    <t>M</t>
  </si>
  <si>
    <t>TUBO GALVANIZADO DN= 3´, INCLUSIVE CONEXÕES</t>
  </si>
  <si>
    <t>ABRIGO DE HIDRANTE DE 1 1/2´ COMPLETO - INCLUSIVE MANGUEIRA DE 30 M (2 X 15 M)</t>
  </si>
  <si>
    <t>3.1</t>
  </si>
  <si>
    <t>BOTOEIRA PARA ACIONAMENTO DE BOMBA DE INCÊNDIO TIPO QUEBRA-VIDRO</t>
  </si>
  <si>
    <t>CJ</t>
  </si>
  <si>
    <t>4.1</t>
  </si>
  <si>
    <t>EXTINTOR MANUAL DE ÁGUA PRESSURIZADA - CAPACIDADE DE 10 LITROS</t>
  </si>
  <si>
    <t>4.2</t>
  </si>
  <si>
    <t>4.4</t>
  </si>
  <si>
    <t>4.5</t>
  </si>
  <si>
    <t>4.6</t>
  </si>
  <si>
    <t>PLACA DE SINALIZAÇÃO EM PVC FOTOLUMINESCENTE (240X120MM), COM INDICAÇÃO DE ROTA DE EVACUAÇÃO E SAÍDA DE EMERGÊNCIA</t>
  </si>
  <si>
    <t>4.7</t>
  </si>
  <si>
    <t>PLACA DE SINALIZAÇÃO EM PVC FOTOLUMINESCENTE (150X150MM), COM INDICAÇÃO DE EQUIPAMENTOS DE COMBATE À INCÊNDIO E ALARME</t>
  </si>
  <si>
    <t>4.8</t>
  </si>
  <si>
    <t>PLACA DE SINALIZAÇÃO EM PVC, COM INDICAÇÃO DE ALERTA</t>
  </si>
  <si>
    <t>PLACA DE SINALIZAÇÃO EM PVC, COM INDICAÇÃO DE PROIBIÇÃO NORMATIVA</t>
  </si>
  <si>
    <t>BDI (%)</t>
  </si>
  <si>
    <t>TOTAL</t>
  </si>
  <si>
    <t>1.0</t>
  </si>
  <si>
    <t>2.0</t>
  </si>
  <si>
    <t>3.0</t>
  </si>
  <si>
    <t>4.0</t>
  </si>
  <si>
    <t>ITEM</t>
  </si>
  <si>
    <t/>
  </si>
  <si>
    <t>PLANILHA ORÇAMENTARIA</t>
  </si>
  <si>
    <t>DESCRIÇÃO SERVIÇOS</t>
  </si>
  <si>
    <t>U N</t>
  </si>
  <si>
    <t>QUANT.</t>
  </si>
  <si>
    <t>P.U.
S/BDI</t>
  </si>
  <si>
    <t>5.0</t>
  </si>
  <si>
    <t>6.0</t>
  </si>
  <si>
    <t>6.1</t>
  </si>
  <si>
    <t>M²</t>
  </si>
  <si>
    <t xml:space="preserve"> IMPLANTAÇÃO DE DISPOSITIVOS E EQUIPAMENTOS DE PREVENÇÃO E COMBATE À INCÊNDIO NO RECINTO DE EXPOSIÇÕES MUNICIPAL</t>
  </si>
  <si>
    <t>TOTAL GERAL DOS SERVIÇOS</t>
  </si>
  <si>
    <t>LUMINÁRIA DE EMERGÊNCIA, COM 30 LÂMPADAS LED DE 2 W, SEM REATOR - FORNECIMENTO E INSTALAÇÃO. AF_02/2020</t>
  </si>
  <si>
    <t>7.0</t>
  </si>
  <si>
    <t>7.1</t>
  </si>
  <si>
    <t>ACUMULADO</t>
  </si>
  <si>
    <t>REGISTRO DE GAVETA EM LATÃO FUNDIDO SEM ACABAMENTO, DN= 3´</t>
  </si>
  <si>
    <t>NIPLE, EM FERRO GALVANIZADO, DN 65 (2 1/2"), CONEXÃO ROSQUEADA, INSTALADO EM REDE DE ALIMENTAÇÃO PARA HIDRANTE - FORNECIMENTO E INSTALAÇÃO. AF_10/2020</t>
  </si>
  <si>
    <t>ELETRODUTO DE PVC RÍGIDO ROSCÁVEL DE 3/4´ - COM ACESSÓRIOS</t>
  </si>
  <si>
    <t>8.0</t>
  </si>
  <si>
    <t>9.0</t>
  </si>
  <si>
    <t>ILUMINAÇÃO DE EMERGÊNCIA</t>
  </si>
  <si>
    <t>PLACA DE SINALIZAÇÃO EM PVC FOTOLUMINESCENTE (200X200MM), COM INDICAÇÃO DE EQUIPAMENTOS DE ALARME, DETECÇÃO E EXTINÇÃO DE INCÊNDIO</t>
  </si>
  <si>
    <t>10.0</t>
  </si>
  <si>
    <t>10.2</t>
  </si>
  <si>
    <t>10.1</t>
  </si>
  <si>
    <t>11.0</t>
  </si>
  <si>
    <t>13.0</t>
  </si>
  <si>
    <t>14.0</t>
  </si>
  <si>
    <t>15.0</t>
  </si>
  <si>
    <t>12.0</t>
  </si>
  <si>
    <t>14.2</t>
  </si>
  <si>
    <t>CRONOGRAMA FÍSICO FINANCEIRO</t>
  </si>
  <si>
    <t>DESCRIÇÃO</t>
  </si>
  <si>
    <t>PESO</t>
  </si>
  <si>
    <t>1º MÊS</t>
  </si>
  <si>
    <t>2º MÊS</t>
  </si>
  <si>
    <t>VALOR (R$)</t>
  </si>
  <si>
    <t>ÍNDICE</t>
  </si>
  <si>
    <t>NO MÊS</t>
  </si>
  <si>
    <t>TOTAL COM BDI</t>
  </si>
  <si>
    <t>FINANCEIRO NO MÊS (EM R$)</t>
  </si>
  <si>
    <t>VALOR TOTAL DO INVESTIMENTO</t>
  </si>
  <si>
    <t>_________________________</t>
  </si>
  <si>
    <t>17.0</t>
  </si>
  <si>
    <t>PLANILHA DE COMPOSIÇÃO DO BDI</t>
  </si>
  <si>
    <t>ITEM COMPONENTE</t>
  </si>
  <si>
    <t>ADOTADO</t>
  </si>
  <si>
    <t>SITUAÇÃO</t>
  </si>
  <si>
    <t xml:space="preserve">BDI ADOTADO = </t>
  </si>
  <si>
    <t>________________________________</t>
  </si>
  <si>
    <t>Tipo de obra: Construção de edifícios</t>
  </si>
  <si>
    <t>1º Quartil</t>
  </si>
  <si>
    <t>Mediana</t>
  </si>
  <si>
    <t>3º Quartil</t>
  </si>
  <si>
    <t>Administração Central</t>
  </si>
  <si>
    <t>Seguro e Garantia</t>
  </si>
  <si>
    <t>Risco</t>
  </si>
  <si>
    <t>Despesas Financeiras</t>
  </si>
  <si>
    <t>Lucro</t>
  </si>
  <si>
    <t>Tributos (PIS, COFINS e ISSQN)</t>
  </si>
  <si>
    <t>Conforme legislação especifica</t>
  </si>
  <si>
    <t>Construção de edificios</t>
  </si>
  <si>
    <t>NOTA:</t>
  </si>
  <si>
    <t>BDI ADOTADO: 3,00% (COFINS) + 0,65% (PIS) + 3,50% (ISS PREF. PARAGUAÇU) + 2,00% ( REF. DESONERAÇÃO) = 9,15%</t>
  </si>
  <si>
    <t xml:space="preserve">DESCRIÇÃO DO OBJETO: CONSTRUÇÃO DE CENTRO ESPORTIVO </t>
  </si>
  <si>
    <t>CONTRATO DE REPASSE: 215.004-88/2006</t>
  </si>
  <si>
    <t>SISTEMA DE ALARME CENTRAL E DETECÇÃO</t>
  </si>
  <si>
    <t>CENTRAL DE DETECÇÃO E ALARME DE INCÊNDIO COMPLETA, AUTONOMIA DE 1 HORA PARA 12 LAÇOS, 220 V/12 V</t>
  </si>
  <si>
    <t>ACIONADOR MANUAL TIPO QUEBRA VIDRO, EM CAIXA PLÁSTICA</t>
  </si>
  <si>
    <t>TAMPÃO DE ENGATE RÁPIDO EM LATÃO, DN= 1 1/2´, COM CORRENTE</t>
  </si>
  <si>
    <t>EXTINTOR MANUAL DE PÓ QUÍMICO SECO BC - CAPACIDADE DE 4 KG</t>
  </si>
  <si>
    <t>3.2</t>
  </si>
  <si>
    <t>10.3</t>
  </si>
  <si>
    <t>CABO DE COBRE FLEXÍVEL BLINDADO DE 2 X 1,5 MM², ISOLAMENTO 600V, ISOLAÇÃO EM VC/E 105°C - PARA DETECÇÃO DE INCÊNDIO</t>
  </si>
  <si>
    <t xml:space="preserve">RENATO ALVES BOTELHO </t>
  </si>
  <si>
    <t>CAU/SP A68216-0</t>
  </si>
  <si>
    <t>EMENDA INTERNA ""T"" PARA PERFILADO 38X38MM</t>
  </si>
  <si>
    <t>RENATO ALVES BOTELHO</t>
  </si>
  <si>
    <t>ARQUITETO – CAU A68216-0</t>
  </si>
  <si>
    <t>TUBO DE PVC RÍGIDO SOLDÁVEL MARROM, DN= 75 MM, (2 1/2´), INCLUSIVE CONEXÕES</t>
  </si>
  <si>
    <t>7.2</t>
  </si>
  <si>
    <t>ELETRODUTO DE PVC CORRUGADO FLEXÍVEL REFORÇADO, DIÂMETRO EXTERNO DE 32 MM</t>
  </si>
  <si>
    <t>INSTALAÇÃO DA BOMBA DE INCENDIO</t>
  </si>
  <si>
    <t>ELETRODUTO DE PVC RÍGIDO ROSCÁVEL DE 1 1/4´ - COM ACESSÓRIOS</t>
  </si>
  <si>
    <t>RETIRADA DE ESQUADRIA EM VIDRO</t>
  </si>
  <si>
    <t>1.3</t>
  </si>
  <si>
    <t>1.4</t>
  </si>
  <si>
    <t>1.5</t>
  </si>
  <si>
    <t>1.6</t>
  </si>
  <si>
    <t>1.7</t>
  </si>
  <si>
    <t>1.8</t>
  </si>
  <si>
    <t>3.3</t>
  </si>
  <si>
    <t>LOCAL: AVENIDA AEROPORTO S/N  – JD AEROPORTO - PARAGUAÇU PAULISTA – SP</t>
  </si>
  <si>
    <t>DETECTOR DE FUMAÇA ÓPTICO CONVENCIONAL, MODELO VR-F, MARCA VERIN OU SIMILAR</t>
  </si>
  <si>
    <t>BARRA ANTIPÂNICO PARA PORTA DUPLA COM TRAVAMENTOS HORIZONTAL E VERTICAL COMPLETA, COM MAÇANETA TIPO ALAVANCA E CHAVE, PARA VÃOS DE 1,40 A 1,60 M</t>
  </si>
  <si>
    <t>HIDRANTES</t>
  </si>
  <si>
    <t>MANGUEIRA COM UNIÃO DE ENGATE RÁPIDO, DN= 1 1/2´ (38 MM)</t>
  </si>
  <si>
    <t>IMPRIMAÇÃO BETUMINOSA IMPERMEABILIZANTE</t>
  </si>
  <si>
    <t>M³</t>
  </si>
  <si>
    <t>3.4</t>
  </si>
  <si>
    <t>3.5</t>
  </si>
  <si>
    <t>3.6</t>
  </si>
  <si>
    <t>VÁLVULA GLOBO ANGULAR DE 45° EM BRONZE, DN= 2 1/2´</t>
  </si>
  <si>
    <t>ADAPTADOR DE ENGATE RÁPIDO EM LATÃO DE 2 1/2´ X 1 1/2´</t>
  </si>
  <si>
    <t>ESGUICHO LATÃO COM ENGATE RÁPIDO, DN= 1 1/2´, JATO REGULÁVEL</t>
  </si>
  <si>
    <t>BOMBA DE INCÊNDIO</t>
  </si>
  <si>
    <t>AI-01 ABRIGO PARA BOMBA DE INCÊNDIO</t>
  </si>
  <si>
    <t>QUADRO COMANDO PARA BOMBA DE INCÊNDIO TRIFASICO DE 7,5 HP</t>
  </si>
  <si>
    <t>REGISTRO DE RECALQUE</t>
  </si>
  <si>
    <t>TUBULAÇÕES</t>
  </si>
  <si>
    <t xml:space="preserve"> 4.3 </t>
  </si>
  <si>
    <t xml:space="preserve"> 5.1 </t>
  </si>
  <si>
    <t xml:space="preserve"> 5.2 </t>
  </si>
  <si>
    <t>SIRENE PARA ALARME DE EMERGENCIA- ELETRODUTO DE PVC</t>
  </si>
  <si>
    <t xml:space="preserve"> 5.3 </t>
  </si>
  <si>
    <t>BOTOEIRAS</t>
  </si>
  <si>
    <t>DETECTORES</t>
  </si>
  <si>
    <t xml:space="preserve"> 8.1 </t>
  </si>
  <si>
    <t xml:space="preserve"> 8.2 </t>
  </si>
  <si>
    <t>LUMINARIA BALIZADOR DE PAREDE QUADRADO LED 2,5W</t>
  </si>
  <si>
    <t>EXTINTORES</t>
  </si>
  <si>
    <t xml:space="preserve"> 9.1 </t>
  </si>
  <si>
    <t xml:space="preserve"> 9.2 </t>
  </si>
  <si>
    <t>SINALIZAÇÃO DE EMERGÊNCIA</t>
  </si>
  <si>
    <t xml:space="preserve"> 10.4 </t>
  </si>
  <si>
    <t xml:space="preserve"> 10.5 </t>
  </si>
  <si>
    <t xml:space="preserve"> 11.1 </t>
  </si>
  <si>
    <t xml:space="preserve"> 11.2 </t>
  </si>
  <si>
    <t xml:space="preserve"> 11.3 </t>
  </si>
  <si>
    <t xml:space="preserve"> 11.4 </t>
  </si>
  <si>
    <t>EQUIPAMENTOS ELETRICOS</t>
  </si>
  <si>
    <t xml:space="preserve"> 12.1 </t>
  </si>
  <si>
    <t xml:space="preserve"> 12.2 </t>
  </si>
  <si>
    <t xml:space="preserve"> 12.3 </t>
  </si>
  <si>
    <t xml:space="preserve"> 12.4 </t>
  </si>
  <si>
    <t>PERFILADO PERFURADO SIMPLES 38 X 38 MM, CHAPA 22</t>
  </si>
  <si>
    <t xml:space="preserve"> 12.5 </t>
  </si>
  <si>
    <t xml:space="preserve"> 12.6 </t>
  </si>
  <si>
    <t>CENTRAL GLP</t>
  </si>
  <si>
    <t xml:space="preserve"> 13.1 </t>
  </si>
  <si>
    <t xml:space="preserve"> 13.2 </t>
  </si>
  <si>
    <t>SAÍDAS DE EMERGÊNCIA</t>
  </si>
  <si>
    <t xml:space="preserve"> 14.1 </t>
  </si>
  <si>
    <t>TRATAMENTO DE ESGOTO</t>
  </si>
  <si>
    <t xml:space="preserve"> 15.1 </t>
  </si>
  <si>
    <t xml:space="preserve"> 15.2 </t>
  </si>
  <si>
    <t>CONJUNTO MOTOR-BOMBA (CENTRÍFUGA) 15 CV, MONOESTÁGIO, HMAN= 30 A 60 MCA, Q= 82 A 20 M³/H</t>
  </si>
  <si>
    <t>VÁLVULA DE RETENÇÃO HORIZONTAL EM BRONZE, DN= 3´</t>
  </si>
  <si>
    <t>DEMOLIÇÃO (LEVANTAMENTO) MECANIZADA DE PAVIMENTO ASFÁLTICO, INCLUSIVE CARREGAMENTO, TRANSPORTE ATÉ 1 QUILÔMETRO E DESCARREGAMENTO</t>
  </si>
  <si>
    <t>RESTAURAÇÃO DE PAVIMENTO ASFÁLTICO COM CONCRETO BETUMINOSO USINADO QUENTE - CBUQ</t>
  </si>
  <si>
    <t>CHAVE TIPO STORZ DUPLA EM LATÃO DE ALTA DENSIDADE E RESISTÊNCIA, DE Ø 1 1/2´ OU 2 1/2´</t>
  </si>
  <si>
    <t>DETECTOR DE TEMPERATURA TERMOVELOCÍMETRICO CONVENCIONAL, MODELO VR-T, MARCA VERIN OU SIMILAR</t>
  </si>
  <si>
    <t>CABO DE COBRE DE 6 MM², ISOLAMENTO 750 V - ISOLAÇÃO EM PVC 70°C</t>
  </si>
  <si>
    <t>CAIXA DE PASSAGEM E INSPECAO EM CONCRETO 40X40X40CM C/ TAMPA</t>
  </si>
  <si>
    <t>CABO DE COBRE DE 2,5 MM², ISOLAMENTO 750 V - ISOLAÇÃO EM PVC 70°C</t>
  </si>
  <si>
    <t>TOMADA SIMPLES DE SOBREPOR UNIVERSAL 2P+T - 10 A - 250 V</t>
  </si>
  <si>
    <t>CENTRAL GAS GLP PARA 4 CILINDROS 45KG</t>
  </si>
  <si>
    <t>TUBO PVC RÍGIDO, TIPO COLETOR ESGOTO, JUNTA ELÁSTICA, DN= 100 MM, INCLUSIVE CONEXÕES</t>
  </si>
  <si>
    <t>CORTE DE JUNTA DE DILATAÇÃO, COM SERRA DE DISCO DIAMANTADO PARA PISOS</t>
  </si>
  <si>
    <t>3.7</t>
  </si>
  <si>
    <t>DEMOLIÇÃO (LEVANTAMENTO) MECANIZADA DE PAVIMENTO ASFÁLTICO, INCLUSIVE FRAGMENTAÇÃO E ACOMODAÇÃO DO MATERIAL</t>
  </si>
  <si>
    <t>3.8</t>
  </si>
  <si>
    <t>FOSSA SEPTICA E FILTRO ANAEROBICO BIODIGESTOR 10.000L FUNDO CONICO POLIETILENO PARA 450 PESSOAS DIA</t>
  </si>
  <si>
    <t>EMPRESA</t>
  </si>
  <si>
    <t>CNPJ</t>
  </si>
  <si>
    <t>CONTRATO:</t>
  </si>
  <si>
    <t xml:space="preserve">DATA: </t>
  </si>
  <si>
    <t>PROCESSO LICITATORIO: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</si>
</sst>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_-&quot;R$ &quot;* #,##0.00_-;&quot;-R$ &quot;* #,##0.00_-;_-&quot;R$ &quot;* \-??_-;_-@_-"/>
    <numFmt numFmtId="165" formatCode="_-* #,##0.00_-;\-* #,##0.00_-;_-* \-??_-;_-@_-"/>
    <numFmt numFmtId="167" formatCode="#,##0.00&quot; &quot;;&quot;(&quot;#,##0.00&quot;)&quot;;&quot;-&quot;#&quot; &quot;;&quot; &quot;@&quot; &quot;"/>
    <numFmt numFmtId="168" formatCode="[$R$-416]&quot; &quot;#,##0.00;[Red]&quot;-&quot;[$R$-416]&quot; &quot;#,##0.00"/>
    <numFmt numFmtId="169" formatCode="0.00%&quot; (*)&quot;"/>
  </numFmts>
  <fonts count="36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Arial"/>
      <family val="2"/>
    </font>
    <font>
      <b/>
      <sz val="11"/>
      <name val="Arial"/>
      <family val="2"/>
    </font>
    <font>
      <sz val="8"/>
      <name val="Calibri"/>
      <family val="2"/>
      <charset val="1"/>
    </font>
    <font>
      <sz val="11"/>
      <name val="Arial"/>
      <family val="1"/>
    </font>
    <font>
      <sz val="11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FFFF"/>
      <name val="Arial"/>
      <family val="2"/>
    </font>
    <font>
      <i/>
      <sz val="11"/>
      <color rgb="FF7F7F7F"/>
      <name val="Calibri"/>
      <family val="2"/>
    </font>
    <font>
      <b/>
      <sz val="11"/>
      <color rgb="FFFFFFFF"/>
      <name val="Arial"/>
      <family val="2"/>
    </font>
    <font>
      <sz val="12"/>
      <color indexed="8"/>
      <name val="Calibri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2"/>
      <color rgb="FFFF0000"/>
      <name val="Arial"/>
      <family val="2"/>
    </font>
    <font>
      <b/>
      <sz val="11"/>
      <color indexed="8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Arial"/>
      <family val="2"/>
    </font>
    <font>
      <b/>
      <sz val="14"/>
      <color theme="0"/>
      <name val="Arial"/>
      <family val="2"/>
    </font>
    <font>
      <sz val="14"/>
      <color theme="0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  <charset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b/>
      <sz val="16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4" tint="0.59999389629810485"/>
        <bgColor rgb="FFCCCCCC"/>
      </patternFill>
    </fill>
    <fill>
      <patternFill patternType="solid">
        <fgColor theme="4" tint="0.59999389629810485"/>
        <bgColor rgb="FFCCFFCC"/>
      </patternFill>
    </fill>
    <fill>
      <patternFill patternType="solid">
        <fgColor theme="4" tint="0.59999389629810485"/>
        <bgColor rgb="FFB2B2B2"/>
      </patternFill>
    </fill>
  </fills>
  <borders count="61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rgb="FF000000"/>
      </left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indexed="64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/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/>
      <top/>
      <bottom style="dotted">
        <color auto="1"/>
      </bottom>
      <diagonal/>
    </border>
    <border>
      <left/>
      <right style="medium">
        <color auto="1"/>
      </right>
      <top/>
      <bottom style="dotted">
        <color auto="1"/>
      </bottom>
      <diagonal/>
    </border>
    <border>
      <left style="dotted">
        <color theme="1"/>
      </left>
      <right style="dotted">
        <color theme="1"/>
      </right>
      <top style="dotted">
        <color theme="1"/>
      </top>
      <bottom style="dotted">
        <color theme="1"/>
      </bottom>
      <diagonal/>
    </border>
    <border>
      <left style="dotted">
        <color theme="1"/>
      </left>
      <right/>
      <top style="dotted">
        <color theme="1"/>
      </top>
      <bottom style="dotted">
        <color theme="1"/>
      </bottom>
      <diagonal/>
    </border>
    <border>
      <left/>
      <right/>
      <top style="dotted">
        <color theme="1"/>
      </top>
      <bottom style="dotted">
        <color theme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/>
      <diagonal/>
    </border>
    <border>
      <left style="dotted">
        <color auto="1"/>
      </left>
      <right style="hair">
        <color auto="1"/>
      </right>
      <top/>
      <bottom/>
      <diagonal/>
    </border>
    <border>
      <left style="dotted">
        <color auto="1"/>
      </left>
      <right style="hair">
        <color auto="1"/>
      </right>
      <top/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 style="dotted">
        <color theme="1"/>
      </right>
      <top style="dotted">
        <color theme="1"/>
      </top>
      <bottom style="dotted">
        <color theme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rgb="FF000000"/>
      </left>
      <right/>
      <top/>
      <bottom style="dotted">
        <color auto="1"/>
      </bottom>
      <diagonal/>
    </border>
    <border>
      <left style="thin">
        <color rgb="FF000000"/>
      </left>
      <right/>
      <top style="dotted">
        <color auto="1"/>
      </top>
      <bottom/>
      <diagonal/>
    </border>
    <border>
      <left/>
      <right style="thin">
        <color rgb="FF000000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</borders>
  <cellStyleXfs count="7">
    <xf numFmtId="0" fontId="0" fillId="0" borderId="0"/>
    <xf numFmtId="164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165" fontId="1" fillId="0" borderId="0" applyBorder="0" applyProtection="0"/>
    <xf numFmtId="0" fontId="5" fillId="0" borderId="0"/>
    <xf numFmtId="0" fontId="11" fillId="0" borderId="0"/>
  </cellStyleXfs>
  <cellXfs count="222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168" fontId="0" fillId="0" borderId="0" xfId="0" applyNumberFormat="1"/>
    <xf numFmtId="10" fontId="6" fillId="0" borderId="17" xfId="0" applyNumberFormat="1" applyFont="1" applyBorder="1" applyAlignment="1">
      <alignment horizontal="center" vertical="center" wrapText="1"/>
    </xf>
    <xf numFmtId="0" fontId="19" fillId="5" borderId="10" xfId="0" applyFont="1" applyFill="1" applyBorder="1"/>
    <xf numFmtId="0" fontId="20" fillId="5" borderId="10" xfId="0" applyFont="1" applyFill="1" applyBorder="1"/>
    <xf numFmtId="0" fontId="19" fillId="5" borderId="18" xfId="0" applyFont="1" applyFill="1" applyBorder="1"/>
    <xf numFmtId="0" fontId="20" fillId="5" borderId="18" xfId="0" applyFont="1" applyFill="1" applyBorder="1"/>
    <xf numFmtId="0" fontId="24" fillId="5" borderId="10" xfId="0" applyFont="1" applyFill="1" applyBorder="1"/>
    <xf numFmtId="0" fontId="14" fillId="5" borderId="0" xfId="0" applyFont="1" applyFill="1" applyBorder="1"/>
    <xf numFmtId="0" fontId="0" fillId="5" borderId="0" xfId="0" applyFill="1" applyBorder="1"/>
    <xf numFmtId="0" fontId="14" fillId="0" borderId="0" xfId="0" applyFont="1" applyBorder="1"/>
    <xf numFmtId="0" fontId="0" fillId="0" borderId="0" xfId="0" applyBorder="1"/>
    <xf numFmtId="0" fontId="19" fillId="5" borderId="0" xfId="0" applyFont="1" applyFill="1" applyBorder="1"/>
    <xf numFmtId="0" fontId="20" fillId="5" borderId="0" xfId="0" applyFont="1" applyFill="1" applyBorder="1"/>
    <xf numFmtId="0" fontId="24" fillId="5" borderId="0" xfId="0" applyFont="1" applyFill="1" applyBorder="1"/>
    <xf numFmtId="0" fontId="3" fillId="5" borderId="0" xfId="0" applyFont="1" applyFill="1" applyBorder="1" applyAlignment="1" applyProtection="1">
      <alignment horizontal="center" vertical="center"/>
      <protection locked="0"/>
    </xf>
    <xf numFmtId="0" fontId="14" fillId="5" borderId="1" xfId="0" applyFont="1" applyFill="1" applyBorder="1"/>
    <xf numFmtId="0" fontId="0" fillId="5" borderId="2" xfId="0" applyFill="1" applyBorder="1"/>
    <xf numFmtId="0" fontId="15" fillId="0" borderId="17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4" fillId="0" borderId="1" xfId="0" applyFont="1" applyBorder="1"/>
    <xf numFmtId="0" fontId="0" fillId="0" borderId="2" xfId="0" applyBorder="1"/>
    <xf numFmtId="0" fontId="7" fillId="0" borderId="1" xfId="0" applyFont="1" applyBorder="1" applyAlignment="1">
      <alignment horizontal="right"/>
    </xf>
    <xf numFmtId="0" fontId="0" fillId="0" borderId="1" xfId="0" applyBorder="1"/>
    <xf numFmtId="0" fontId="19" fillId="5" borderId="21" xfId="0" applyFont="1" applyFill="1" applyBorder="1"/>
    <xf numFmtId="0" fontId="21" fillId="5" borderId="22" xfId="0" applyFont="1" applyFill="1" applyBorder="1"/>
    <xf numFmtId="0" fontId="22" fillId="5" borderId="1" xfId="0" applyFont="1" applyFill="1" applyBorder="1"/>
    <xf numFmtId="0" fontId="23" fillId="5" borderId="2" xfId="0" applyFont="1" applyFill="1" applyBorder="1"/>
    <xf numFmtId="0" fontId="21" fillId="5" borderId="2" xfId="0" applyFont="1" applyFill="1" applyBorder="1"/>
    <xf numFmtId="0" fontId="22" fillId="5" borderId="23" xfId="0" applyFont="1" applyFill="1" applyBorder="1"/>
    <xf numFmtId="0" fontId="21" fillId="5" borderId="24" xfId="0" applyFont="1" applyFill="1" applyBorder="1"/>
    <xf numFmtId="0" fontId="24" fillId="5" borderId="1" xfId="0" applyFont="1" applyFill="1" applyBorder="1"/>
    <xf numFmtId="0" fontId="24" fillId="5" borderId="2" xfId="0" applyFont="1" applyFill="1" applyBorder="1"/>
    <xf numFmtId="0" fontId="24" fillId="5" borderId="21" xfId="0" applyFont="1" applyFill="1" applyBorder="1"/>
    <xf numFmtId="0" fontId="24" fillId="5" borderId="22" xfId="0" applyFont="1" applyFill="1" applyBorder="1"/>
    <xf numFmtId="0" fontId="3" fillId="5" borderId="1" xfId="0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horizontal="center" vertical="center"/>
      <protection locked="0"/>
    </xf>
    <xf numFmtId="0" fontId="15" fillId="5" borderId="15" xfId="0" applyFont="1" applyFill="1" applyBorder="1"/>
    <xf numFmtId="0" fontId="24" fillId="5" borderId="8" xfId="0" applyFont="1" applyFill="1" applyBorder="1"/>
    <xf numFmtId="0" fontId="24" fillId="5" borderId="16" xfId="0" applyFont="1" applyFill="1" applyBorder="1"/>
    <xf numFmtId="0" fontId="10" fillId="4" borderId="0" xfId="0" applyFont="1" applyFill="1" applyBorder="1"/>
    <xf numFmtId="0" fontId="10" fillId="4" borderId="1" xfId="0" applyFont="1" applyFill="1" applyBorder="1"/>
    <xf numFmtId="0" fontId="10" fillId="4" borderId="2" xfId="0" applyFont="1" applyFill="1" applyBorder="1"/>
    <xf numFmtId="10" fontId="3" fillId="3" borderId="17" xfId="0" applyNumberFormat="1" applyFont="1" applyFill="1" applyBorder="1" applyAlignment="1">
      <alignment horizontal="center" vertical="center" wrapText="1"/>
    </xf>
    <xf numFmtId="0" fontId="25" fillId="8" borderId="17" xfId="0" applyFont="1" applyFill="1" applyBorder="1" applyAlignment="1">
      <alignment horizontal="center" vertical="center" wrapText="1"/>
    </xf>
    <xf numFmtId="10" fontId="17" fillId="7" borderId="17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25" fillId="8" borderId="17" xfId="0" applyFont="1" applyFill="1" applyBorder="1" applyAlignment="1">
      <alignment horizontal="center" vertical="top" wrapText="1"/>
    </xf>
    <xf numFmtId="0" fontId="6" fillId="6" borderId="17" xfId="0" applyFont="1" applyFill="1" applyBorder="1" applyAlignment="1">
      <alignment horizontal="center" vertical="center" wrapText="1"/>
    </xf>
    <xf numFmtId="0" fontId="28" fillId="8" borderId="31" xfId="0" applyFont="1" applyFill="1" applyBorder="1" applyAlignment="1">
      <alignment vertical="center" wrapText="1"/>
    </xf>
    <xf numFmtId="169" fontId="28" fillId="8" borderId="31" xfId="0" applyNumberFormat="1" applyFont="1" applyFill="1" applyBorder="1" applyAlignment="1">
      <alignment horizontal="center" vertical="center"/>
    </xf>
    <xf numFmtId="10" fontId="29" fillId="8" borderId="31" xfId="0" applyNumberFormat="1" applyFont="1" applyFill="1" applyBorder="1"/>
    <xf numFmtId="0" fontId="29" fillId="8" borderId="31" xfId="0" applyFont="1" applyFill="1" applyBorder="1"/>
    <xf numFmtId="0" fontId="8" fillId="0" borderId="39" xfId="0" applyFont="1" applyBorder="1" applyAlignment="1">
      <alignment horizontal="center" vertical="center"/>
    </xf>
    <xf numFmtId="44" fontId="0" fillId="0" borderId="0" xfId="0" applyNumberFormat="1" applyAlignment="1">
      <alignment horizontal="center"/>
    </xf>
    <xf numFmtId="0" fontId="30" fillId="0" borderId="29" xfId="0" applyFont="1" applyBorder="1" applyAlignment="1">
      <alignment vertical="center"/>
    </xf>
    <xf numFmtId="0" fontId="31" fillId="0" borderId="29" xfId="0" applyFont="1" applyBorder="1" applyAlignment="1">
      <alignment horizontal="center" vertical="center"/>
    </xf>
    <xf numFmtId="44" fontId="30" fillId="3" borderId="5" xfId="1" applyNumberFormat="1" applyFont="1" applyFill="1" applyBorder="1" applyAlignment="1" applyProtection="1">
      <alignment horizontal="center" vertical="center"/>
    </xf>
    <xf numFmtId="10" fontId="32" fillId="0" borderId="5" xfId="2" applyNumberFormat="1" applyFont="1" applyBorder="1" applyAlignment="1" applyProtection="1">
      <alignment horizontal="center" vertical="center"/>
    </xf>
    <xf numFmtId="0" fontId="30" fillId="0" borderId="33" xfId="0" applyFont="1" applyBorder="1" applyAlignment="1">
      <alignment vertical="center"/>
    </xf>
    <xf numFmtId="0" fontId="31" fillId="0" borderId="33" xfId="0" applyFont="1" applyBorder="1" applyAlignment="1">
      <alignment horizontal="center" vertical="center"/>
    </xf>
    <xf numFmtId="44" fontId="31" fillId="0" borderId="34" xfId="0" applyNumberFormat="1" applyFont="1" applyBorder="1" applyAlignment="1">
      <alignment horizontal="center" vertical="center"/>
    </xf>
    <xf numFmtId="44" fontId="30" fillId="3" borderId="32" xfId="1" applyNumberFormat="1" applyFont="1" applyFill="1" applyBorder="1" applyAlignment="1" applyProtection="1">
      <alignment horizontal="center" vertical="center"/>
    </xf>
    <xf numFmtId="0" fontId="31" fillId="0" borderId="44" xfId="0" applyFont="1" applyBorder="1" applyAlignment="1">
      <alignment horizontal="center" vertical="center" wrapText="1"/>
    </xf>
    <xf numFmtId="0" fontId="30" fillId="10" borderId="46" xfId="0" applyFont="1" applyFill="1" applyBorder="1" applyAlignment="1">
      <alignment vertical="center" wrapText="1"/>
    </xf>
    <xf numFmtId="0" fontId="30" fillId="9" borderId="46" xfId="0" applyFont="1" applyFill="1" applyBorder="1" applyAlignment="1">
      <alignment horizontal="right" vertical="top" wrapText="1"/>
    </xf>
    <xf numFmtId="0" fontId="30" fillId="10" borderId="45" xfId="0" applyFont="1" applyFill="1" applyBorder="1" applyAlignment="1">
      <alignment horizontal="justify" vertical="center" wrapText="1"/>
    </xf>
    <xf numFmtId="0" fontId="31" fillId="0" borderId="44" xfId="0" applyFont="1" applyBorder="1" applyAlignment="1">
      <alignment horizontal="justify" vertical="center" wrapText="1"/>
    </xf>
    <xf numFmtId="2" fontId="31" fillId="0" borderId="33" xfId="0" applyNumberFormat="1" applyFont="1" applyBorder="1" applyAlignment="1">
      <alignment horizontal="center" vertical="center"/>
    </xf>
    <xf numFmtId="2" fontId="31" fillId="0" borderId="44" xfId="0" applyNumberFormat="1" applyFont="1" applyBorder="1" applyAlignment="1">
      <alignment horizontal="center" vertical="top" wrapText="1"/>
    </xf>
    <xf numFmtId="2" fontId="30" fillId="9" borderId="46" xfId="0" applyNumberFormat="1" applyFont="1" applyFill="1" applyBorder="1" applyAlignment="1">
      <alignment horizontal="center" vertical="top" wrapText="1"/>
    </xf>
    <xf numFmtId="44" fontId="30" fillId="9" borderId="46" xfId="0" applyNumberFormat="1" applyFont="1" applyFill="1" applyBorder="1" applyAlignment="1">
      <alignment horizontal="left" vertical="top" wrapText="1"/>
    </xf>
    <xf numFmtId="44" fontId="30" fillId="9" borderId="46" xfId="0" applyNumberFormat="1" applyFont="1" applyFill="1" applyBorder="1" applyAlignment="1">
      <alignment horizontal="right" vertical="top" wrapText="1"/>
    </xf>
    <xf numFmtId="44" fontId="31" fillId="0" borderId="44" xfId="0" applyNumberFormat="1" applyFont="1" applyBorder="1" applyAlignment="1">
      <alignment horizontal="right" vertical="top" wrapText="1"/>
    </xf>
    <xf numFmtId="0" fontId="30" fillId="9" borderId="46" xfId="0" applyFont="1" applyFill="1" applyBorder="1" applyAlignment="1">
      <alignment horizontal="justify" vertical="center" wrapText="1"/>
    </xf>
    <xf numFmtId="0" fontId="30" fillId="9" borderId="46" xfId="0" applyFont="1" applyFill="1" applyBorder="1" applyAlignment="1">
      <alignment vertical="center" wrapText="1"/>
    </xf>
    <xf numFmtId="0" fontId="32" fillId="11" borderId="29" xfId="0" applyFont="1" applyFill="1" applyBorder="1" applyAlignment="1">
      <alignment vertical="center"/>
    </xf>
    <xf numFmtId="0" fontId="33" fillId="11" borderId="29" xfId="0" applyFont="1" applyFill="1" applyBorder="1" applyAlignment="1">
      <alignment horizontal="center" vertical="center"/>
    </xf>
    <xf numFmtId="44" fontId="33" fillId="11" borderId="29" xfId="0" applyNumberFormat="1" applyFont="1" applyFill="1" applyBorder="1" applyAlignment="1">
      <alignment horizontal="center" vertical="center"/>
    </xf>
    <xf numFmtId="44" fontId="32" fillId="11" borderId="29" xfId="1" applyNumberFormat="1" applyFont="1" applyFill="1" applyBorder="1" applyAlignment="1" applyProtection="1">
      <alignment horizontal="center" vertical="center"/>
    </xf>
    <xf numFmtId="0" fontId="9" fillId="5" borderId="0" xfId="0" applyFont="1" applyFill="1" applyBorder="1" applyAlignment="1">
      <alignment horizontal="left" vertical="center"/>
    </xf>
    <xf numFmtId="0" fontId="9" fillId="5" borderId="0" xfId="0" applyFont="1" applyFill="1" applyBorder="1"/>
    <xf numFmtId="0" fontId="9" fillId="5" borderId="2" xfId="0" applyFont="1" applyFill="1" applyBorder="1"/>
    <xf numFmtId="0" fontId="9" fillId="5" borderId="0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/>
    </xf>
    <xf numFmtId="0" fontId="9" fillId="5" borderId="0" xfId="0" applyFont="1" applyFill="1" applyBorder="1" applyAlignment="1">
      <alignment horizontal="left" vertical="center" wrapText="1"/>
    </xf>
    <xf numFmtId="0" fontId="6" fillId="5" borderId="0" xfId="0" applyFont="1" applyFill="1" applyBorder="1"/>
    <xf numFmtId="0" fontId="8" fillId="5" borderId="1" xfId="0" applyFont="1" applyFill="1" applyBorder="1"/>
    <xf numFmtId="0" fontId="8" fillId="5" borderId="0" xfId="0" applyFont="1" applyFill="1" applyBorder="1"/>
    <xf numFmtId="0" fontId="8" fillId="5" borderId="2" xfId="0" applyFont="1" applyFill="1" applyBorder="1"/>
    <xf numFmtId="44" fontId="9" fillId="5" borderId="2" xfId="0" applyNumberFormat="1" applyFont="1" applyFill="1" applyBorder="1"/>
    <xf numFmtId="0" fontId="6" fillId="5" borderId="2" xfId="0" applyFont="1" applyFill="1" applyBorder="1"/>
    <xf numFmtId="0" fontId="12" fillId="5" borderId="0" xfId="0" applyFont="1" applyFill="1" applyBorder="1" applyAlignment="1">
      <alignment horizontal="left"/>
    </xf>
    <xf numFmtId="0" fontId="12" fillId="5" borderId="0" xfId="0" applyFont="1" applyFill="1" applyBorder="1"/>
    <xf numFmtId="0" fontId="10" fillId="5" borderId="0" xfId="0" applyFont="1" applyFill="1" applyBorder="1"/>
    <xf numFmtId="0" fontId="10" fillId="5" borderId="2" xfId="0" applyFont="1" applyFill="1" applyBorder="1"/>
    <xf numFmtId="10" fontId="10" fillId="5" borderId="0" xfId="0" applyNumberFormat="1" applyFont="1" applyFill="1" applyBorder="1"/>
    <xf numFmtId="0" fontId="10" fillId="5" borderId="8" xfId="0" applyFont="1" applyFill="1" applyBorder="1"/>
    <xf numFmtId="0" fontId="8" fillId="5" borderId="8" xfId="0" applyFont="1" applyFill="1" applyBorder="1"/>
    <xf numFmtId="0" fontId="8" fillId="5" borderId="16" xfId="0" applyFont="1" applyFill="1" applyBorder="1"/>
    <xf numFmtId="0" fontId="31" fillId="0" borderId="35" xfId="0" applyFont="1" applyBorder="1" applyAlignment="1">
      <alignment horizontal="center" vertical="center"/>
    </xf>
    <xf numFmtId="0" fontId="31" fillId="0" borderId="28" xfId="0" applyFont="1" applyBorder="1" applyAlignment="1">
      <alignment horizontal="center" vertical="center"/>
    </xf>
    <xf numFmtId="0" fontId="33" fillId="11" borderId="28" xfId="0" applyFont="1" applyFill="1" applyBorder="1" applyAlignment="1">
      <alignment horizontal="center" vertical="center"/>
    </xf>
    <xf numFmtId="0" fontId="30" fillId="0" borderId="50" xfId="0" applyFont="1" applyFill="1" applyBorder="1" applyAlignment="1">
      <alignment horizontal="center" vertical="center"/>
    </xf>
    <xf numFmtId="0" fontId="30" fillId="0" borderId="30" xfId="0" applyFont="1" applyFill="1" applyBorder="1" applyAlignment="1">
      <alignment horizontal="center" vertical="center" wrapText="1"/>
    </xf>
    <xf numFmtId="0" fontId="30" fillId="0" borderId="30" xfId="0" applyFont="1" applyFill="1" applyBorder="1" applyAlignment="1">
      <alignment horizontal="center" vertical="center"/>
    </xf>
    <xf numFmtId="165" fontId="30" fillId="0" borderId="30" xfId="4" applyFont="1" applyFill="1" applyBorder="1" applyAlignment="1" applyProtection="1">
      <alignment horizontal="center" vertical="center"/>
    </xf>
    <xf numFmtId="165" fontId="30" fillId="0" borderId="30" xfId="4" applyFont="1" applyFill="1" applyBorder="1" applyAlignment="1" applyProtection="1">
      <alignment horizontal="center" vertical="center" wrapText="1"/>
    </xf>
    <xf numFmtId="0" fontId="31" fillId="5" borderId="6" xfId="0" applyFont="1" applyFill="1" applyBorder="1" applyAlignment="1">
      <alignment horizontal="center"/>
    </xf>
    <xf numFmtId="0" fontId="31" fillId="5" borderId="0" xfId="0" applyFont="1" applyFill="1" applyBorder="1" applyAlignment="1">
      <alignment horizontal="center"/>
    </xf>
    <xf numFmtId="44" fontId="31" fillId="5" borderId="0" xfId="0" applyNumberFormat="1" applyFont="1" applyFill="1" applyBorder="1" applyAlignment="1">
      <alignment horizontal="center"/>
    </xf>
    <xf numFmtId="0" fontId="32" fillId="5" borderId="28" xfId="0" applyFont="1" applyFill="1" applyBorder="1" applyAlignment="1">
      <alignment horizontal="center" vertical="center" wrapText="1"/>
    </xf>
    <xf numFmtId="0" fontId="32" fillId="5" borderId="29" xfId="0" applyFont="1" applyFill="1" applyBorder="1" applyAlignment="1">
      <alignment horizontal="left" vertical="center" wrapText="1"/>
    </xf>
    <xf numFmtId="0" fontId="32" fillId="5" borderId="29" xfId="0" applyFont="1" applyFill="1" applyBorder="1" applyAlignment="1">
      <alignment horizontal="center" vertical="center" wrapText="1"/>
    </xf>
    <xf numFmtId="10" fontId="32" fillId="5" borderId="29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44" fontId="8" fillId="0" borderId="5" xfId="0" applyNumberFormat="1" applyFont="1" applyBorder="1" applyAlignment="1" applyProtection="1">
      <alignment horizontal="center"/>
      <protection locked="0"/>
    </xf>
    <xf numFmtId="10" fontId="8" fillId="0" borderId="5" xfId="0" applyNumberFormat="1" applyFont="1" applyBorder="1" applyAlignment="1">
      <alignment horizontal="center"/>
    </xf>
    <xf numFmtId="10" fontId="8" fillId="9" borderId="5" xfId="0" applyNumberFormat="1" applyFont="1" applyFill="1" applyBorder="1" applyAlignment="1" applyProtection="1">
      <alignment horizontal="center"/>
      <protection locked="0"/>
    </xf>
    <xf numFmtId="44" fontId="8" fillId="0" borderId="5" xfId="0" applyNumberFormat="1" applyFont="1" applyBorder="1" applyAlignment="1">
      <alignment horizontal="center"/>
    </xf>
    <xf numFmtId="44" fontId="8" fillId="0" borderId="5" xfId="0" applyNumberFormat="1" applyFont="1" applyBorder="1" applyAlignment="1" applyProtection="1">
      <alignment horizontal="center" vertical="center"/>
      <protection locked="0"/>
    </xf>
    <xf numFmtId="0" fontId="9" fillId="0" borderId="5" xfId="0" applyFont="1" applyBorder="1"/>
    <xf numFmtId="44" fontId="9" fillId="0" borderId="5" xfId="0" applyNumberFormat="1" applyFont="1" applyBorder="1" applyAlignment="1">
      <alignment horizontal="center"/>
    </xf>
    <xf numFmtId="10" fontId="9" fillId="0" borderId="5" xfId="0" applyNumberFormat="1" applyFont="1" applyBorder="1" applyAlignment="1">
      <alignment horizontal="center"/>
    </xf>
    <xf numFmtId="0" fontId="8" fillId="0" borderId="5" xfId="0" applyFont="1" applyBorder="1"/>
    <xf numFmtId="0" fontId="8" fillId="5" borderId="30" xfId="0" applyFont="1" applyFill="1" applyBorder="1"/>
    <xf numFmtId="0" fontId="9" fillId="5" borderId="54" xfId="0" applyFont="1" applyFill="1" applyBorder="1" applyAlignment="1">
      <alignment vertical="center"/>
    </xf>
    <xf numFmtId="0" fontId="9" fillId="5" borderId="30" xfId="0" applyFont="1" applyFill="1" applyBorder="1" applyAlignment="1">
      <alignment horizontal="left" vertical="center"/>
    </xf>
    <xf numFmtId="0" fontId="9" fillId="5" borderId="30" xfId="0" applyFont="1" applyFill="1" applyBorder="1"/>
    <xf numFmtId="0" fontId="6" fillId="5" borderId="33" xfId="0" applyFont="1" applyFill="1" applyBorder="1"/>
    <xf numFmtId="0" fontId="9" fillId="5" borderId="33" xfId="0" applyFont="1" applyFill="1" applyBorder="1" applyAlignment="1">
      <alignment vertical="center"/>
    </xf>
    <xf numFmtId="10" fontId="9" fillId="9" borderId="5" xfId="0" applyNumberFormat="1" applyFont="1" applyFill="1" applyBorder="1" applyAlignment="1">
      <alignment horizontal="center"/>
    </xf>
    <xf numFmtId="0" fontId="9" fillId="5" borderId="40" xfId="0" applyFont="1" applyFill="1" applyBorder="1" applyAlignment="1">
      <alignment vertical="center"/>
    </xf>
    <xf numFmtId="0" fontId="9" fillId="5" borderId="41" xfId="0" applyFont="1" applyFill="1" applyBorder="1"/>
    <xf numFmtId="0" fontId="8" fillId="0" borderId="38" xfId="0" applyFont="1" applyBorder="1" applyAlignment="1">
      <alignment horizontal="center"/>
    </xf>
    <xf numFmtId="44" fontId="8" fillId="0" borderId="38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44" fontId="9" fillId="0" borderId="38" xfId="0" applyNumberFormat="1" applyFont="1" applyBorder="1" applyAlignment="1">
      <alignment horizontal="center"/>
    </xf>
    <xf numFmtId="0" fontId="8" fillId="0" borderId="39" xfId="0" applyFont="1" applyBorder="1"/>
    <xf numFmtId="0" fontId="8" fillId="5" borderId="40" xfId="0" applyFont="1" applyFill="1" applyBorder="1"/>
    <xf numFmtId="0" fontId="8" fillId="5" borderId="41" xfId="0" applyFont="1" applyFill="1" applyBorder="1"/>
    <xf numFmtId="0" fontId="30" fillId="9" borderId="51" xfId="0" applyFont="1" applyFill="1" applyBorder="1" applyAlignment="1">
      <alignment horizontal="center" vertical="center" wrapText="1"/>
    </xf>
    <xf numFmtId="0" fontId="31" fillId="0" borderId="51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justify" vertical="center" wrapText="1"/>
    </xf>
    <xf numFmtId="2" fontId="31" fillId="0" borderId="44" xfId="0" applyNumberFormat="1" applyFont="1" applyBorder="1" applyAlignment="1">
      <alignment horizontal="center" vertical="center" wrapText="1"/>
    </xf>
    <xf numFmtId="44" fontId="31" fillId="0" borderId="44" xfId="0" applyNumberFormat="1" applyFont="1" applyBorder="1" applyAlignment="1">
      <alignment horizontal="right" vertical="center" wrapText="1"/>
    </xf>
    <xf numFmtId="0" fontId="35" fillId="12" borderId="47" xfId="0" applyFont="1" applyFill="1" applyBorder="1" applyAlignment="1">
      <alignment horizontal="center" vertical="center"/>
    </xf>
    <xf numFmtId="0" fontId="35" fillId="12" borderId="26" xfId="0" applyFont="1" applyFill="1" applyBorder="1" applyAlignment="1">
      <alignment horizontal="center" vertical="center"/>
    </xf>
    <xf numFmtId="165" fontId="32" fillId="12" borderId="5" xfId="4" applyFont="1" applyFill="1" applyBorder="1" applyAlignment="1" applyProtection="1">
      <alignment horizontal="center" vertical="center" wrapText="1"/>
    </xf>
    <xf numFmtId="0" fontId="32" fillId="12" borderId="5" xfId="0" applyFont="1" applyFill="1" applyBorder="1" applyAlignment="1">
      <alignment horizontal="center" vertical="center" wrapText="1"/>
    </xf>
    <xf numFmtId="0" fontId="31" fillId="9" borderId="49" xfId="0" applyFont="1" applyFill="1" applyBorder="1" applyAlignment="1">
      <alignment vertical="center"/>
    </xf>
    <xf numFmtId="0" fontId="31" fillId="9" borderId="27" xfId="0" applyFont="1" applyFill="1" applyBorder="1" applyAlignment="1">
      <alignment vertical="center"/>
    </xf>
    <xf numFmtId="0" fontId="32" fillId="12" borderId="5" xfId="0" applyFont="1" applyFill="1" applyBorder="1" applyAlignment="1">
      <alignment horizontal="center" vertical="center"/>
    </xf>
    <xf numFmtId="165" fontId="32" fillId="12" borderId="5" xfId="4" applyFont="1" applyFill="1" applyBorder="1" applyAlignment="1" applyProtection="1">
      <alignment horizontal="center" vertical="center"/>
    </xf>
    <xf numFmtId="0" fontId="31" fillId="9" borderId="47" xfId="0" applyFont="1" applyFill="1" applyBorder="1" applyAlignment="1">
      <alignment vertical="center"/>
    </xf>
    <xf numFmtId="0" fontId="31" fillId="9" borderId="26" xfId="0" applyFont="1" applyFill="1" applyBorder="1" applyAlignment="1">
      <alignment vertical="center"/>
    </xf>
    <xf numFmtId="0" fontId="33" fillId="9" borderId="6" xfId="0" applyFont="1" applyFill="1" applyBorder="1" applyAlignment="1">
      <alignment vertical="center"/>
    </xf>
    <xf numFmtId="0" fontId="33" fillId="9" borderId="0" xfId="0" applyFont="1" applyFill="1" applyBorder="1" applyAlignment="1">
      <alignment vertical="center"/>
    </xf>
    <xf numFmtId="0" fontId="33" fillId="9" borderId="48" xfId="0" applyFont="1" applyFill="1" applyBorder="1" applyAlignment="1">
      <alignment vertical="center"/>
    </xf>
    <xf numFmtId="0" fontId="33" fillId="9" borderId="4" xfId="0" applyFont="1" applyFill="1" applyBorder="1" applyAlignment="1">
      <alignment vertical="center"/>
    </xf>
    <xf numFmtId="44" fontId="30" fillId="5" borderId="6" xfId="0" applyNumberFormat="1" applyFont="1" applyFill="1" applyBorder="1" applyAlignment="1">
      <alignment horizontal="center"/>
    </xf>
    <xf numFmtId="0" fontId="30" fillId="5" borderId="0" xfId="0" applyFont="1" applyFill="1" applyBorder="1" applyAlignment="1">
      <alignment horizontal="center"/>
    </xf>
    <xf numFmtId="0" fontId="30" fillId="5" borderId="7" xfId="0" applyFont="1" applyFill="1" applyBorder="1" applyAlignment="1">
      <alignment horizontal="center"/>
    </xf>
    <xf numFmtId="0" fontId="30" fillId="5" borderId="6" xfId="0" applyFont="1" applyFill="1" applyBorder="1" applyAlignment="1">
      <alignment horizontal="center"/>
    </xf>
    <xf numFmtId="0" fontId="30" fillId="5" borderId="35" xfId="0" applyFont="1" applyFill="1" applyBorder="1" applyAlignment="1">
      <alignment horizontal="center"/>
    </xf>
    <xf numFmtId="0" fontId="30" fillId="5" borderId="33" xfId="0" applyFont="1" applyFill="1" applyBorder="1" applyAlignment="1">
      <alignment horizontal="center"/>
    </xf>
    <xf numFmtId="0" fontId="30" fillId="5" borderId="34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/>
    </xf>
    <xf numFmtId="0" fontId="31" fillId="5" borderId="7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left" vertical="center"/>
    </xf>
    <xf numFmtId="0" fontId="9" fillId="5" borderId="12" xfId="0" applyFont="1" applyFill="1" applyBorder="1" applyAlignment="1">
      <alignment horizontal="left" vertical="center"/>
    </xf>
    <xf numFmtId="0" fontId="34" fillId="13" borderId="56" xfId="0" applyFont="1" applyFill="1" applyBorder="1" applyAlignment="1">
      <alignment horizontal="center" vertical="center"/>
    </xf>
    <xf numFmtId="0" fontId="34" fillId="13" borderId="57" xfId="0" applyFont="1" applyFill="1" applyBorder="1" applyAlignment="1">
      <alignment horizontal="center" vertical="center"/>
    </xf>
    <xf numFmtId="0" fontId="34" fillId="13" borderId="58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9" fillId="5" borderId="1" xfId="0" applyFont="1" applyFill="1" applyBorder="1" applyAlignment="1">
      <alignment horizontal="left" vertical="center" wrapText="1"/>
    </xf>
    <xf numFmtId="0" fontId="9" fillId="5" borderId="12" xfId="0" applyFont="1" applyFill="1" applyBorder="1" applyAlignment="1">
      <alignment horizontal="left" vertical="center" wrapText="1"/>
    </xf>
    <xf numFmtId="0" fontId="9" fillId="5" borderId="42" xfId="0" applyFont="1" applyFill="1" applyBorder="1" applyAlignment="1">
      <alignment horizontal="left" vertical="center"/>
    </xf>
    <xf numFmtId="0" fontId="9" fillId="5" borderId="53" xfId="0" applyFont="1" applyFill="1" applyBorder="1" applyAlignment="1">
      <alignment horizontal="left" vertical="center"/>
    </xf>
    <xf numFmtId="0" fontId="9" fillId="5" borderId="55" xfId="0" applyFont="1" applyFill="1" applyBorder="1" applyAlignment="1">
      <alignment horizontal="right" vertical="center"/>
    </xf>
    <xf numFmtId="0" fontId="9" fillId="5" borderId="43" xfId="0" applyFont="1" applyFill="1" applyBorder="1" applyAlignment="1">
      <alignment horizontal="right" vertical="center"/>
    </xf>
    <xf numFmtId="0" fontId="3" fillId="13" borderId="59" xfId="0" applyFont="1" applyFill="1" applyBorder="1" applyAlignment="1">
      <alignment horizontal="center"/>
    </xf>
    <xf numFmtId="0" fontId="3" fillId="13" borderId="52" xfId="0" applyFont="1" applyFill="1" applyBorder="1" applyAlignment="1">
      <alignment horizontal="center"/>
    </xf>
    <xf numFmtId="0" fontId="3" fillId="13" borderId="60" xfId="0" applyFont="1" applyFill="1" applyBorder="1" applyAlignment="1">
      <alignment horizontal="center"/>
    </xf>
    <xf numFmtId="0" fontId="9" fillId="0" borderId="3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/>
    </xf>
    <xf numFmtId="0" fontId="9" fillId="0" borderId="36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6" fillId="0" borderId="5" xfId="0" applyFont="1" applyBorder="1" applyAlignment="1">
      <alignment horizontal="left" wrapText="1"/>
    </xf>
    <xf numFmtId="167" fontId="6" fillId="0" borderId="5" xfId="6" applyNumberFormat="1" applyFont="1" applyBorder="1" applyAlignment="1">
      <alignment horizontal="left"/>
    </xf>
    <xf numFmtId="44" fontId="9" fillId="0" borderId="5" xfId="0" applyNumberFormat="1" applyFont="1" applyBorder="1" applyAlignment="1">
      <alignment horizontal="center"/>
    </xf>
    <xf numFmtId="0" fontId="9" fillId="5" borderId="1" xfId="0" applyFont="1" applyFill="1" applyBorder="1" applyAlignment="1" applyProtection="1">
      <alignment horizontal="left"/>
      <protection locked="0"/>
    </xf>
    <xf numFmtId="0" fontId="9" fillId="5" borderId="12" xfId="0" applyFont="1" applyFill="1" applyBorder="1" applyAlignment="1" applyProtection="1">
      <alignment horizontal="left"/>
      <protection locked="0"/>
    </xf>
    <xf numFmtId="0" fontId="6" fillId="5" borderId="15" xfId="0" applyFont="1" applyFill="1" applyBorder="1"/>
    <xf numFmtId="0" fontId="6" fillId="5" borderId="25" xfId="0" applyFont="1" applyFill="1" applyBorder="1"/>
    <xf numFmtId="0" fontId="3" fillId="9" borderId="59" xfId="0" applyFont="1" applyFill="1" applyBorder="1" applyAlignment="1">
      <alignment horizontal="center"/>
    </xf>
    <xf numFmtId="0" fontId="3" fillId="9" borderId="52" xfId="0" applyFont="1" applyFill="1" applyBorder="1" applyAlignment="1">
      <alignment horizontal="center"/>
    </xf>
    <xf numFmtId="0" fontId="3" fillId="9" borderId="60" xfId="0" applyFont="1" applyFill="1" applyBorder="1" applyAlignment="1">
      <alignment horizontal="center"/>
    </xf>
    <xf numFmtId="44" fontId="9" fillId="9" borderId="5" xfId="0" applyNumberFormat="1" applyFont="1" applyFill="1" applyBorder="1" applyAlignment="1">
      <alignment horizontal="center"/>
    </xf>
    <xf numFmtId="44" fontId="9" fillId="9" borderId="38" xfId="0" applyNumberFormat="1" applyFont="1" applyFill="1" applyBorder="1" applyAlignment="1">
      <alignment horizontal="center"/>
    </xf>
    <xf numFmtId="0" fontId="3" fillId="5" borderId="1" xfId="0" applyFont="1" applyFill="1" applyBorder="1"/>
    <xf numFmtId="0" fontId="3" fillId="5" borderId="0" xfId="0" applyFont="1" applyFill="1" applyBorder="1"/>
    <xf numFmtId="0" fontId="3" fillId="5" borderId="0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horizontal="center" vertical="center"/>
      <protection locked="0"/>
    </xf>
    <xf numFmtId="0" fontId="26" fillId="8" borderId="13" xfId="0" applyFont="1" applyFill="1" applyBorder="1" applyAlignment="1">
      <alignment horizontal="center" vertical="center"/>
    </xf>
    <xf numFmtId="0" fontId="27" fillId="8" borderId="11" xfId="0" applyFont="1" applyFill="1" applyBorder="1" applyAlignment="1">
      <alignment horizontal="center" vertical="center"/>
    </xf>
    <xf numFmtId="0" fontId="27" fillId="8" borderId="14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</cellXfs>
  <cellStyles count="7">
    <cellStyle name="Excel Built-in Explanatory Text" xfId="6" xr:uid="{CFE69DB2-E901-4C22-9081-3761C79B8C84}"/>
    <cellStyle name="Moeda" xfId="1" builtinId="4"/>
    <cellStyle name="Normal" xfId="0" builtinId="0"/>
    <cellStyle name="Normal 2" xfId="5" xr:uid="{E8F01C26-7B4A-4B1A-9D50-68844F1F6A2B}"/>
    <cellStyle name="Porcentagem" xfId="2" builtinId="5"/>
    <cellStyle name="Texto Explicativo" xfId="3" builtinId="53" customBuiltin="1"/>
    <cellStyle name="Vírgula 2" xfId="4" xr:uid="{7E1C5AC5-9C45-454F-86EE-317F5D97DF64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FEFF0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12</xdr:row>
      <xdr:rowOff>19050</xdr:rowOff>
    </xdr:from>
    <xdr:to>
      <xdr:col>3</xdr:col>
      <xdr:colOff>104775</xdr:colOff>
      <xdr:row>14</xdr:row>
      <xdr:rowOff>9525</xdr:rowOff>
    </xdr:to>
    <xdr:pic>
      <xdr:nvPicPr>
        <xdr:cNvPr id="8" name="Picture 5">
          <a:extLst>
            <a:ext uri="{FF2B5EF4-FFF2-40B4-BE49-F238E27FC236}">
              <a16:creationId xmlns:a16="http://schemas.microsoft.com/office/drawing/2014/main" id="{E3EDB408-E799-4FBD-8C3F-F79EF3D36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752850"/>
          <a:ext cx="34766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15</xdr:row>
      <xdr:rowOff>9525</xdr:rowOff>
    </xdr:from>
    <xdr:to>
      <xdr:col>3</xdr:col>
      <xdr:colOff>95250</xdr:colOff>
      <xdr:row>22</xdr:row>
      <xdr:rowOff>85725</xdr:rowOff>
    </xdr:to>
    <xdr:sp macro="" textlink="">
      <xdr:nvSpPr>
        <xdr:cNvPr id="9" name="Text Box 7">
          <a:extLst>
            <a:ext uri="{FF2B5EF4-FFF2-40B4-BE49-F238E27FC236}">
              <a16:creationId xmlns:a16="http://schemas.microsoft.com/office/drawing/2014/main" id="{560B20F8-C387-44E8-A2E2-B3F6C829D44A}"/>
            </a:ext>
          </a:extLst>
        </xdr:cNvPr>
        <xdr:cNvSpPr txBox="1">
          <a:spLocks noChangeArrowheads="1"/>
        </xdr:cNvSpPr>
      </xdr:nvSpPr>
      <xdr:spPr bwMode="auto">
        <a:xfrm>
          <a:off x="85725" y="4314825"/>
          <a:ext cx="3533775" cy="1409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Onde: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AC: taxa de administração central;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S: taxa de seguros;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R: taxa de riscos;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G: taxa de garantias;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DF: taxa de despesas financeiras;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L: taxa de lucro/remuneração;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I: taxa de incidência de impostos (PIS, COFINS, ISS).</a:t>
          </a:r>
          <a:endParaRPr lang="pt-BR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pt-BR"/>
        </a:p>
      </xdr:txBody>
    </xdr:sp>
    <xdr:clientData/>
  </xdr:twoCellAnchor>
  <xdr:twoCellAnchor>
    <xdr:from>
      <xdr:col>3</xdr:col>
      <xdr:colOff>152400</xdr:colOff>
      <xdr:row>14</xdr:row>
      <xdr:rowOff>57150</xdr:rowOff>
    </xdr:from>
    <xdr:to>
      <xdr:col>5</xdr:col>
      <xdr:colOff>752475</xdr:colOff>
      <xdr:row>22</xdr:row>
      <xdr:rowOff>114300</xdr:rowOff>
    </xdr:to>
    <xdr:sp macro="" textlink="">
      <xdr:nvSpPr>
        <xdr:cNvPr id="10" name="Text Box 23">
          <a:extLst>
            <a:ext uri="{FF2B5EF4-FFF2-40B4-BE49-F238E27FC236}">
              <a16:creationId xmlns:a16="http://schemas.microsoft.com/office/drawing/2014/main" id="{B790936E-3AFE-43A2-848A-6E5290C35864}"/>
            </a:ext>
          </a:extLst>
        </xdr:cNvPr>
        <xdr:cNvSpPr txBox="1">
          <a:spLocks noChangeArrowheads="1"/>
        </xdr:cNvSpPr>
      </xdr:nvSpPr>
      <xdr:spPr bwMode="auto">
        <a:xfrm>
          <a:off x="3676650" y="4171950"/>
          <a:ext cx="2295525" cy="1581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900" b="1" i="0" u="none" strike="noStrike" baseline="0">
              <a:solidFill>
                <a:sysClr val="windowText" lastClr="000000"/>
              </a:solidFill>
              <a:latin typeface="Calibri"/>
            </a:rPr>
            <a:t>(*) - Foi publicada, em 19/07/2013, a Lei nr. 12.844/2013, alterando os setores a serem beneficiados com o regime de desoneração da folha de pagamento.  Para empresas do setor da Construção Civil deverão ser acrescentados 2 % no item "Tributos".  A desoneração recai sobre a empresa, e não sobre o tipo de obra, portanto deve-se considerar qual a classificação da empresa conforme seu contrato social e atividade de maior renda</a:t>
          </a:r>
          <a:r>
            <a:rPr lang="pt-BR" sz="800" b="0" i="0" u="none" strike="noStrike" baseline="0">
              <a:solidFill>
                <a:sysClr val="windowText" lastClr="000000"/>
              </a:solidFill>
              <a:latin typeface="Calibri"/>
            </a:rPr>
            <a:t>.</a:t>
          </a:r>
          <a:endParaRPr lang="pt-BR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6"/>
  <sheetViews>
    <sheetView tabSelected="1" view="pageBreakPreview" zoomScaleNormal="40" zoomScaleSheetLayoutView="100" workbookViewId="0">
      <selection activeCell="A6" sqref="A6:F6"/>
    </sheetView>
  </sheetViews>
  <sheetFormatPr defaultRowHeight="15" x14ac:dyDescent="0.25"/>
  <cols>
    <col min="1" max="1" width="7.28515625" style="3"/>
    <col min="2" max="2" width="99.28515625" customWidth="1"/>
    <col min="3" max="3" width="6.85546875" style="1" customWidth="1"/>
    <col min="4" max="4" width="12.28515625" style="1" customWidth="1"/>
    <col min="5" max="5" width="15.28515625" style="1" customWidth="1"/>
    <col min="6" max="6" width="17.28515625" style="1" customWidth="1"/>
    <col min="7" max="11" width="8.42578125"/>
    <col min="12" max="12" width="38.85546875" customWidth="1"/>
    <col min="13" max="1012" width="8.42578125"/>
  </cols>
  <sheetData>
    <row r="1" spans="1:6" ht="15.75" customHeight="1" x14ac:dyDescent="0.25">
      <c r="A1" s="151" t="s">
        <v>33</v>
      </c>
      <c r="B1" s="152"/>
      <c r="C1" s="152"/>
      <c r="D1" s="152"/>
      <c r="E1" s="152"/>
      <c r="F1" s="152"/>
    </row>
    <row r="2" spans="1:6" s="2" customFormat="1" ht="3.75" customHeight="1" x14ac:dyDescent="0.25">
      <c r="A2" s="172"/>
      <c r="B2" s="173"/>
      <c r="C2" s="173"/>
      <c r="D2" s="173"/>
      <c r="E2" s="173"/>
      <c r="F2" s="173"/>
    </row>
    <row r="3" spans="1:6" s="2" customFormat="1" x14ac:dyDescent="0.25">
      <c r="A3" s="159" t="s">
        <v>42</v>
      </c>
      <c r="B3" s="160"/>
      <c r="C3" s="160"/>
      <c r="D3" s="160"/>
      <c r="E3" s="160"/>
      <c r="F3" s="160"/>
    </row>
    <row r="4" spans="1:6" s="2" customFormat="1" x14ac:dyDescent="0.25">
      <c r="A4" s="161" t="s">
        <v>125</v>
      </c>
      <c r="B4" s="162"/>
      <c r="C4" s="162"/>
      <c r="D4" s="162"/>
      <c r="E4" s="162"/>
      <c r="F4" s="162"/>
    </row>
    <row r="5" spans="1:6" s="2" customFormat="1" x14ac:dyDescent="0.25">
      <c r="A5" s="163" t="s">
        <v>200</v>
      </c>
      <c r="B5" s="164"/>
      <c r="C5" s="164"/>
      <c r="D5" s="164"/>
      <c r="E5" s="164"/>
      <c r="F5" s="164"/>
    </row>
    <row r="6" spans="1:6" s="2" customFormat="1" x14ac:dyDescent="0.25">
      <c r="A6" s="163" t="s">
        <v>198</v>
      </c>
      <c r="B6" s="164"/>
      <c r="C6" s="164"/>
      <c r="D6" s="164"/>
      <c r="E6" s="164"/>
      <c r="F6" s="164"/>
    </row>
    <row r="7" spans="1:6" s="2" customFormat="1" x14ac:dyDescent="0.25">
      <c r="A7" s="155" t="s">
        <v>199</v>
      </c>
      <c r="B7" s="156"/>
      <c r="C7" s="156"/>
      <c r="D7" s="156"/>
      <c r="E7" s="156"/>
      <c r="F7" s="156"/>
    </row>
    <row r="8" spans="1:6" ht="6" customHeight="1" x14ac:dyDescent="0.25">
      <c r="A8" s="115"/>
      <c r="B8" s="116"/>
      <c r="C8" s="117"/>
      <c r="D8" s="117"/>
      <c r="E8" s="117"/>
      <c r="F8" s="118"/>
    </row>
    <row r="9" spans="1:6" x14ac:dyDescent="0.25">
      <c r="A9" s="157" t="s">
        <v>31</v>
      </c>
      <c r="B9" s="154" t="s">
        <v>34</v>
      </c>
      <c r="C9" s="157" t="s">
        <v>35</v>
      </c>
      <c r="D9" s="158" t="s">
        <v>36</v>
      </c>
      <c r="E9" s="153" t="s">
        <v>37</v>
      </c>
      <c r="F9" s="153" t="s">
        <v>26</v>
      </c>
    </row>
    <row r="10" spans="1:6" x14ac:dyDescent="0.25">
      <c r="A10" s="157"/>
      <c r="B10" s="154"/>
      <c r="C10" s="157"/>
      <c r="D10" s="158"/>
      <c r="E10" s="153"/>
      <c r="F10" s="153"/>
    </row>
    <row r="11" spans="1:6" s="2" customFormat="1" ht="6" customHeight="1" x14ac:dyDescent="0.25">
      <c r="A11" s="107"/>
      <c r="B11" s="108"/>
      <c r="C11" s="109"/>
      <c r="D11" s="110"/>
      <c r="E11" s="111"/>
      <c r="F11" s="111"/>
    </row>
    <row r="12" spans="1:6" s="2" customFormat="1" x14ac:dyDescent="0.25">
      <c r="A12" s="146" t="s">
        <v>27</v>
      </c>
      <c r="B12" s="70" t="s">
        <v>138</v>
      </c>
      <c r="C12" s="68"/>
      <c r="D12" s="69"/>
      <c r="E12" s="75"/>
      <c r="F12" s="76">
        <f>SUM(F13:F20)</f>
        <v>0</v>
      </c>
    </row>
    <row r="13" spans="1:6" s="2" customFormat="1" x14ac:dyDescent="0.25">
      <c r="A13" s="147" t="s">
        <v>0</v>
      </c>
      <c r="B13" s="71" t="s">
        <v>139</v>
      </c>
      <c r="C13" s="67" t="s">
        <v>4</v>
      </c>
      <c r="D13" s="73">
        <v>1</v>
      </c>
      <c r="E13" s="77">
        <v>0</v>
      </c>
      <c r="F13" s="77">
        <f>E13*D13</f>
        <v>0</v>
      </c>
    </row>
    <row r="14" spans="1:6" s="2" customFormat="1" x14ac:dyDescent="0.25">
      <c r="A14" s="147" t="s">
        <v>1</v>
      </c>
      <c r="B14" s="71" t="s">
        <v>140</v>
      </c>
      <c r="C14" s="67" t="s">
        <v>4</v>
      </c>
      <c r="D14" s="73">
        <v>1</v>
      </c>
      <c r="E14" s="77">
        <v>0</v>
      </c>
      <c r="F14" s="77">
        <f t="shared" ref="F14:F83" si="0">E14*D14</f>
        <v>0</v>
      </c>
    </row>
    <row r="15" spans="1:6" s="2" customFormat="1" x14ac:dyDescent="0.25">
      <c r="A15" s="147" t="s">
        <v>118</v>
      </c>
      <c r="B15" s="71" t="s">
        <v>179</v>
      </c>
      <c r="C15" s="67" t="s">
        <v>4</v>
      </c>
      <c r="D15" s="73">
        <v>1</v>
      </c>
      <c r="E15" s="77">
        <v>0</v>
      </c>
      <c r="F15" s="77">
        <f t="shared" si="0"/>
        <v>0</v>
      </c>
    </row>
    <row r="16" spans="1:6" s="2" customFormat="1" x14ac:dyDescent="0.25">
      <c r="A16" s="147" t="s">
        <v>119</v>
      </c>
      <c r="B16" s="71" t="s">
        <v>48</v>
      </c>
      <c r="C16" s="67" t="s">
        <v>4</v>
      </c>
      <c r="D16" s="73">
        <v>3</v>
      </c>
      <c r="E16" s="77">
        <v>0</v>
      </c>
      <c r="F16" s="77">
        <f t="shared" si="0"/>
        <v>0</v>
      </c>
    </row>
    <row r="17" spans="1:6" s="2" customFormat="1" x14ac:dyDescent="0.25">
      <c r="A17" s="147" t="s">
        <v>120</v>
      </c>
      <c r="B17" s="71" t="s">
        <v>180</v>
      </c>
      <c r="C17" s="67" t="s">
        <v>4</v>
      </c>
      <c r="D17" s="73">
        <v>3</v>
      </c>
      <c r="E17" s="77">
        <v>0</v>
      </c>
      <c r="F17" s="77">
        <f t="shared" si="0"/>
        <v>0</v>
      </c>
    </row>
    <row r="18" spans="1:6" s="2" customFormat="1" ht="25.5" x14ac:dyDescent="0.25">
      <c r="A18" s="147" t="s">
        <v>121</v>
      </c>
      <c r="B18" s="71" t="s">
        <v>21</v>
      </c>
      <c r="C18" s="67" t="s">
        <v>4</v>
      </c>
      <c r="D18" s="73">
        <v>1</v>
      </c>
      <c r="E18" s="77">
        <v>0</v>
      </c>
      <c r="F18" s="77">
        <f t="shared" si="0"/>
        <v>0</v>
      </c>
    </row>
    <row r="19" spans="1:6" s="2" customFormat="1" x14ac:dyDescent="0.25">
      <c r="A19" s="147" t="s">
        <v>122</v>
      </c>
      <c r="B19" s="71" t="s">
        <v>24</v>
      </c>
      <c r="C19" s="67" t="s">
        <v>4</v>
      </c>
      <c r="D19" s="73">
        <v>3</v>
      </c>
      <c r="E19" s="77">
        <v>0</v>
      </c>
      <c r="F19" s="77">
        <f t="shared" si="0"/>
        <v>0</v>
      </c>
    </row>
    <row r="20" spans="1:6" s="2" customFormat="1" x14ac:dyDescent="0.25">
      <c r="A20" s="147" t="s">
        <v>123</v>
      </c>
      <c r="B20" s="71" t="s">
        <v>103</v>
      </c>
      <c r="C20" s="67" t="s">
        <v>4</v>
      </c>
      <c r="D20" s="73">
        <v>1</v>
      </c>
      <c r="E20" s="77">
        <v>0</v>
      </c>
      <c r="F20" s="77">
        <f t="shared" si="0"/>
        <v>0</v>
      </c>
    </row>
    <row r="21" spans="1:6" s="2" customFormat="1" x14ac:dyDescent="0.25">
      <c r="A21" s="146" t="s">
        <v>28</v>
      </c>
      <c r="B21" s="78" t="s">
        <v>141</v>
      </c>
      <c r="C21" s="79"/>
      <c r="D21" s="74"/>
      <c r="E21" s="75"/>
      <c r="F21" s="76">
        <f>SUM(F22:F23)</f>
        <v>0</v>
      </c>
    </row>
    <row r="22" spans="1:6" s="2" customFormat="1" ht="25.5" x14ac:dyDescent="0.25">
      <c r="A22" s="147" t="s">
        <v>2</v>
      </c>
      <c r="B22" s="71" t="s">
        <v>3</v>
      </c>
      <c r="C22" s="67" t="s">
        <v>4</v>
      </c>
      <c r="D22" s="73">
        <v>1</v>
      </c>
      <c r="E22" s="77">
        <v>0</v>
      </c>
      <c r="F22" s="77">
        <f t="shared" si="0"/>
        <v>0</v>
      </c>
    </row>
    <row r="23" spans="1:6" s="2" customFormat="1" x14ac:dyDescent="0.25">
      <c r="A23" s="147" t="s">
        <v>5</v>
      </c>
      <c r="B23" s="71" t="s">
        <v>102</v>
      </c>
      <c r="C23" s="67" t="s">
        <v>4</v>
      </c>
      <c r="D23" s="73">
        <v>1</v>
      </c>
      <c r="E23" s="77">
        <v>0</v>
      </c>
      <c r="F23" s="77">
        <f t="shared" si="0"/>
        <v>0</v>
      </c>
    </row>
    <row r="24" spans="1:6" s="2" customFormat="1" x14ac:dyDescent="0.25">
      <c r="A24" s="146" t="s">
        <v>29</v>
      </c>
      <c r="B24" s="70" t="s">
        <v>142</v>
      </c>
      <c r="C24" s="68"/>
      <c r="D24" s="74"/>
      <c r="E24" s="75"/>
      <c r="F24" s="76">
        <f>SUM(F25:F32)</f>
        <v>0</v>
      </c>
    </row>
    <row r="25" spans="1:6" s="2" customFormat="1" x14ac:dyDescent="0.25">
      <c r="A25" s="147" t="s">
        <v>10</v>
      </c>
      <c r="B25" s="71" t="s">
        <v>6</v>
      </c>
      <c r="C25" s="67" t="s">
        <v>7</v>
      </c>
      <c r="D25" s="73">
        <v>1.2</v>
      </c>
      <c r="E25" s="77">
        <v>0</v>
      </c>
      <c r="F25" s="77">
        <f t="shared" si="0"/>
        <v>0</v>
      </c>
    </row>
    <row r="26" spans="1:6" s="2" customFormat="1" x14ac:dyDescent="0.25">
      <c r="A26" s="147" t="s">
        <v>104</v>
      </c>
      <c r="B26" s="71" t="s">
        <v>8</v>
      </c>
      <c r="C26" s="67" t="s">
        <v>7</v>
      </c>
      <c r="D26" s="73">
        <v>4</v>
      </c>
      <c r="E26" s="77">
        <v>0</v>
      </c>
      <c r="F26" s="77">
        <f t="shared" si="0"/>
        <v>0</v>
      </c>
    </row>
    <row r="27" spans="1:6" s="2" customFormat="1" x14ac:dyDescent="0.25">
      <c r="A27" s="147" t="s">
        <v>124</v>
      </c>
      <c r="B27" s="71" t="s">
        <v>112</v>
      </c>
      <c r="C27" s="67" t="s">
        <v>7</v>
      </c>
      <c r="D27" s="73">
        <v>115.8</v>
      </c>
      <c r="E27" s="77">
        <v>0</v>
      </c>
      <c r="F27" s="77">
        <f t="shared" si="0"/>
        <v>0</v>
      </c>
    </row>
    <row r="28" spans="1:6" s="2" customFormat="1" ht="25.5" x14ac:dyDescent="0.25">
      <c r="A28" s="147" t="s">
        <v>132</v>
      </c>
      <c r="B28" s="71" t="s">
        <v>181</v>
      </c>
      <c r="C28" s="67" t="s">
        <v>41</v>
      </c>
      <c r="D28" s="73">
        <v>5.2</v>
      </c>
      <c r="E28" s="77">
        <v>0</v>
      </c>
      <c r="F28" s="77">
        <f t="shared" si="0"/>
        <v>0</v>
      </c>
    </row>
    <row r="29" spans="1:6" s="2" customFormat="1" x14ac:dyDescent="0.25">
      <c r="A29" s="147" t="s">
        <v>133</v>
      </c>
      <c r="B29" s="71" t="s">
        <v>130</v>
      </c>
      <c r="C29" s="67" t="s">
        <v>41</v>
      </c>
      <c r="D29" s="73">
        <v>5.2</v>
      </c>
      <c r="E29" s="77">
        <v>0</v>
      </c>
      <c r="F29" s="77">
        <f t="shared" si="0"/>
        <v>0</v>
      </c>
    </row>
    <row r="30" spans="1:6" s="2" customFormat="1" x14ac:dyDescent="0.25">
      <c r="A30" s="147" t="s">
        <v>134</v>
      </c>
      <c r="B30" s="71" t="s">
        <v>182</v>
      </c>
      <c r="C30" s="67" t="s">
        <v>131</v>
      </c>
      <c r="D30" s="73">
        <v>0.2</v>
      </c>
      <c r="E30" s="77">
        <v>0</v>
      </c>
      <c r="F30" s="77">
        <f t="shared" si="0"/>
        <v>0</v>
      </c>
    </row>
    <row r="31" spans="1:6" s="2" customFormat="1" x14ac:dyDescent="0.25">
      <c r="A31" s="147" t="s">
        <v>192</v>
      </c>
      <c r="B31" s="148" t="s">
        <v>191</v>
      </c>
      <c r="C31" s="67" t="s">
        <v>7</v>
      </c>
      <c r="D31" s="73">
        <v>20</v>
      </c>
      <c r="E31" s="77">
        <v>0</v>
      </c>
      <c r="F31" s="77">
        <f t="shared" ref="F31" si="1">E31*D31</f>
        <v>0</v>
      </c>
    </row>
    <row r="32" spans="1:6" s="2" customFormat="1" ht="25.5" x14ac:dyDescent="0.25">
      <c r="A32" s="147" t="s">
        <v>194</v>
      </c>
      <c r="B32" s="148" t="s">
        <v>193</v>
      </c>
      <c r="C32" s="67" t="s">
        <v>41</v>
      </c>
      <c r="D32" s="149">
        <v>20</v>
      </c>
      <c r="E32" s="150">
        <v>0</v>
      </c>
      <c r="F32" s="150">
        <f t="shared" ref="F32" si="2">E32*D32</f>
        <v>0</v>
      </c>
    </row>
    <row r="33" spans="1:6" s="2" customFormat="1" x14ac:dyDescent="0.25">
      <c r="A33" s="146" t="s">
        <v>30</v>
      </c>
      <c r="B33" s="70" t="s">
        <v>128</v>
      </c>
      <c r="C33" s="68"/>
      <c r="D33" s="74"/>
      <c r="E33" s="75"/>
      <c r="F33" s="76">
        <f>SUM(F34:F41)</f>
        <v>0</v>
      </c>
    </row>
    <row r="34" spans="1:6" s="2" customFormat="1" x14ac:dyDescent="0.25">
      <c r="A34" s="147" t="s">
        <v>13</v>
      </c>
      <c r="B34" s="71" t="s">
        <v>9</v>
      </c>
      <c r="C34" s="67" t="s">
        <v>4</v>
      </c>
      <c r="D34" s="73">
        <v>1</v>
      </c>
      <c r="E34" s="77">
        <v>0</v>
      </c>
      <c r="F34" s="77">
        <f t="shared" si="0"/>
        <v>0</v>
      </c>
    </row>
    <row r="35" spans="1:6" s="2" customFormat="1" x14ac:dyDescent="0.25">
      <c r="A35" s="147" t="s">
        <v>15</v>
      </c>
      <c r="B35" s="71" t="s">
        <v>135</v>
      </c>
      <c r="C35" s="67" t="s">
        <v>4</v>
      </c>
      <c r="D35" s="73">
        <v>2</v>
      </c>
      <c r="E35" s="77">
        <v>0</v>
      </c>
      <c r="F35" s="77">
        <f t="shared" si="0"/>
        <v>0</v>
      </c>
    </row>
    <row r="36" spans="1:6" s="2" customFormat="1" x14ac:dyDescent="0.25">
      <c r="A36" s="147" t="s">
        <v>143</v>
      </c>
      <c r="B36" s="71" t="s">
        <v>137</v>
      </c>
      <c r="C36" s="67" t="s">
        <v>4</v>
      </c>
      <c r="D36" s="73">
        <v>2</v>
      </c>
      <c r="E36" s="77">
        <v>0</v>
      </c>
      <c r="F36" s="77">
        <f t="shared" si="0"/>
        <v>0</v>
      </c>
    </row>
    <row r="37" spans="1:6" s="2" customFormat="1" x14ac:dyDescent="0.25">
      <c r="A37" s="147" t="s">
        <v>16</v>
      </c>
      <c r="B37" s="71" t="s">
        <v>136</v>
      </c>
      <c r="C37" s="67" t="s">
        <v>4</v>
      </c>
      <c r="D37" s="73">
        <v>2</v>
      </c>
      <c r="E37" s="77">
        <v>0</v>
      </c>
      <c r="F37" s="77">
        <f t="shared" si="0"/>
        <v>0</v>
      </c>
    </row>
    <row r="38" spans="1:6" s="2" customFormat="1" x14ac:dyDescent="0.25">
      <c r="A38" s="147" t="s">
        <v>17</v>
      </c>
      <c r="B38" s="71" t="s">
        <v>183</v>
      </c>
      <c r="C38" s="67" t="s">
        <v>4</v>
      </c>
      <c r="D38" s="73">
        <v>2</v>
      </c>
      <c r="E38" s="77">
        <v>0</v>
      </c>
      <c r="F38" s="77">
        <f t="shared" si="0"/>
        <v>0</v>
      </c>
    </row>
    <row r="39" spans="1:6" s="2" customFormat="1" ht="25.5" x14ac:dyDescent="0.25">
      <c r="A39" s="147" t="s">
        <v>18</v>
      </c>
      <c r="B39" s="71" t="s">
        <v>49</v>
      </c>
      <c r="C39" s="67" t="s">
        <v>4</v>
      </c>
      <c r="D39" s="73">
        <v>2</v>
      </c>
      <c r="E39" s="77">
        <v>0</v>
      </c>
      <c r="F39" s="77">
        <f t="shared" si="0"/>
        <v>0</v>
      </c>
    </row>
    <row r="40" spans="1:6" s="2" customFormat="1" x14ac:dyDescent="0.25">
      <c r="A40" s="147" t="s">
        <v>20</v>
      </c>
      <c r="B40" s="71" t="s">
        <v>129</v>
      </c>
      <c r="C40" s="67" t="s">
        <v>7</v>
      </c>
      <c r="D40" s="73">
        <v>120</v>
      </c>
      <c r="E40" s="77">
        <v>0</v>
      </c>
      <c r="F40" s="77">
        <f t="shared" si="0"/>
        <v>0</v>
      </c>
    </row>
    <row r="41" spans="1:6" s="2" customFormat="1" x14ac:dyDescent="0.25">
      <c r="A41" s="147" t="s">
        <v>22</v>
      </c>
      <c r="B41" s="71" t="s">
        <v>102</v>
      </c>
      <c r="C41" s="67" t="s">
        <v>4</v>
      </c>
      <c r="D41" s="73">
        <v>2</v>
      </c>
      <c r="E41" s="77">
        <v>0</v>
      </c>
      <c r="F41" s="77">
        <f t="shared" si="0"/>
        <v>0</v>
      </c>
    </row>
    <row r="42" spans="1:6" s="2" customFormat="1" x14ac:dyDescent="0.25">
      <c r="A42" s="146" t="s">
        <v>38</v>
      </c>
      <c r="B42" s="70" t="s">
        <v>99</v>
      </c>
      <c r="C42" s="68"/>
      <c r="D42" s="74"/>
      <c r="E42" s="75"/>
      <c r="F42" s="76">
        <f>SUM(F43:F45)</f>
        <v>0</v>
      </c>
    </row>
    <row r="43" spans="1:6" s="2" customFormat="1" ht="25.5" x14ac:dyDescent="0.25">
      <c r="A43" s="147" t="s">
        <v>144</v>
      </c>
      <c r="B43" s="71" t="s">
        <v>100</v>
      </c>
      <c r="C43" s="67" t="s">
        <v>4</v>
      </c>
      <c r="D43" s="73">
        <v>1</v>
      </c>
      <c r="E43" s="77">
        <v>0</v>
      </c>
      <c r="F43" s="77">
        <f t="shared" si="0"/>
        <v>0</v>
      </c>
    </row>
    <row r="44" spans="1:6" s="2" customFormat="1" x14ac:dyDescent="0.25">
      <c r="A44" s="147" t="s">
        <v>145</v>
      </c>
      <c r="B44" s="71" t="s">
        <v>146</v>
      </c>
      <c r="C44" s="67" t="s">
        <v>4</v>
      </c>
      <c r="D44" s="73">
        <v>2</v>
      </c>
      <c r="E44" s="77">
        <v>0</v>
      </c>
      <c r="F44" s="77">
        <f t="shared" si="0"/>
        <v>0</v>
      </c>
    </row>
    <row r="45" spans="1:6" s="2" customFormat="1" x14ac:dyDescent="0.25">
      <c r="A45" s="147" t="s">
        <v>147</v>
      </c>
      <c r="B45" s="71" t="s">
        <v>101</v>
      </c>
      <c r="C45" s="67" t="s">
        <v>4</v>
      </c>
      <c r="D45" s="73">
        <v>2</v>
      </c>
      <c r="E45" s="77">
        <v>0</v>
      </c>
      <c r="F45" s="77">
        <f t="shared" si="0"/>
        <v>0</v>
      </c>
    </row>
    <row r="46" spans="1:6" s="2" customFormat="1" x14ac:dyDescent="0.25">
      <c r="A46" s="146" t="s">
        <v>39</v>
      </c>
      <c r="B46" s="70" t="s">
        <v>148</v>
      </c>
      <c r="C46" s="68"/>
      <c r="D46" s="74"/>
      <c r="E46" s="75"/>
      <c r="F46" s="76">
        <f>SUM(F47)</f>
        <v>0</v>
      </c>
    </row>
    <row r="47" spans="1:6" s="2" customFormat="1" x14ac:dyDescent="0.25">
      <c r="A47" s="147" t="s">
        <v>40</v>
      </c>
      <c r="B47" s="71" t="s">
        <v>11</v>
      </c>
      <c r="C47" s="67" t="s">
        <v>4</v>
      </c>
      <c r="D47" s="73">
        <v>1</v>
      </c>
      <c r="E47" s="77">
        <v>0</v>
      </c>
      <c r="F47" s="77">
        <f t="shared" si="0"/>
        <v>0</v>
      </c>
    </row>
    <row r="48" spans="1:6" s="2" customFormat="1" x14ac:dyDescent="0.25">
      <c r="A48" s="146" t="s">
        <v>45</v>
      </c>
      <c r="B48" s="70" t="s">
        <v>149</v>
      </c>
      <c r="C48" s="68"/>
      <c r="D48" s="74"/>
      <c r="E48" s="75"/>
      <c r="F48" s="76">
        <f>SUM(F49:F50)</f>
        <v>0</v>
      </c>
    </row>
    <row r="49" spans="1:6" s="2" customFormat="1" ht="25.5" x14ac:dyDescent="0.25">
      <c r="A49" s="147" t="s">
        <v>46</v>
      </c>
      <c r="B49" s="71" t="s">
        <v>184</v>
      </c>
      <c r="C49" s="67" t="s">
        <v>4</v>
      </c>
      <c r="D49" s="73">
        <v>1</v>
      </c>
      <c r="E49" s="77">
        <v>0</v>
      </c>
      <c r="F49" s="77">
        <f t="shared" si="0"/>
        <v>0</v>
      </c>
    </row>
    <row r="50" spans="1:6" s="2" customFormat="1" x14ac:dyDescent="0.25">
      <c r="A50" s="147" t="s">
        <v>113</v>
      </c>
      <c r="B50" s="71" t="s">
        <v>126</v>
      </c>
      <c r="C50" s="67" t="s">
        <v>4</v>
      </c>
      <c r="D50" s="73">
        <v>15</v>
      </c>
      <c r="E50" s="77">
        <v>0</v>
      </c>
      <c r="F50" s="77">
        <f t="shared" si="0"/>
        <v>0</v>
      </c>
    </row>
    <row r="51" spans="1:6" s="2" customFormat="1" x14ac:dyDescent="0.25">
      <c r="A51" s="146" t="s">
        <v>51</v>
      </c>
      <c r="B51" s="70" t="s">
        <v>53</v>
      </c>
      <c r="C51" s="68"/>
      <c r="D51" s="74"/>
      <c r="E51" s="75"/>
      <c r="F51" s="76">
        <f>SUM(F52:F53)</f>
        <v>0</v>
      </c>
    </row>
    <row r="52" spans="1:6" s="2" customFormat="1" ht="25.5" x14ac:dyDescent="0.25">
      <c r="A52" s="147" t="s">
        <v>150</v>
      </c>
      <c r="B52" s="71" t="s">
        <v>44</v>
      </c>
      <c r="C52" s="67" t="s">
        <v>4</v>
      </c>
      <c r="D52" s="73">
        <v>15</v>
      </c>
      <c r="E52" s="77">
        <v>0</v>
      </c>
      <c r="F52" s="77">
        <f t="shared" si="0"/>
        <v>0</v>
      </c>
    </row>
    <row r="53" spans="1:6" s="2" customFormat="1" x14ac:dyDescent="0.25">
      <c r="A53" s="147" t="s">
        <v>151</v>
      </c>
      <c r="B53" s="71" t="s">
        <v>152</v>
      </c>
      <c r="C53" s="67" t="s">
        <v>4</v>
      </c>
      <c r="D53" s="73">
        <v>5</v>
      </c>
      <c r="E53" s="77">
        <v>0</v>
      </c>
      <c r="F53" s="77">
        <f t="shared" si="0"/>
        <v>0</v>
      </c>
    </row>
    <row r="54" spans="1:6" s="2" customFormat="1" x14ac:dyDescent="0.25">
      <c r="A54" s="146" t="s">
        <v>52</v>
      </c>
      <c r="B54" s="70" t="s">
        <v>153</v>
      </c>
      <c r="C54" s="68"/>
      <c r="D54" s="74"/>
      <c r="E54" s="75"/>
      <c r="F54" s="76">
        <f>SUM(F55:F56)</f>
        <v>0</v>
      </c>
    </row>
    <row r="55" spans="1:6" s="2" customFormat="1" x14ac:dyDescent="0.25">
      <c r="A55" s="147" t="s">
        <v>154</v>
      </c>
      <c r="B55" s="71" t="s">
        <v>14</v>
      </c>
      <c r="C55" s="67" t="s">
        <v>4</v>
      </c>
      <c r="D55" s="73">
        <v>2</v>
      </c>
      <c r="E55" s="77">
        <v>0</v>
      </c>
      <c r="F55" s="77">
        <f t="shared" si="0"/>
        <v>0</v>
      </c>
    </row>
    <row r="56" spans="1:6" s="2" customFormat="1" x14ac:dyDescent="0.25">
      <c r="A56" s="147" t="s">
        <v>155</v>
      </c>
      <c r="B56" s="71" t="s">
        <v>103</v>
      </c>
      <c r="C56" s="67" t="s">
        <v>4</v>
      </c>
      <c r="D56" s="73">
        <v>4</v>
      </c>
      <c r="E56" s="77">
        <v>0</v>
      </c>
      <c r="F56" s="77">
        <f t="shared" si="0"/>
        <v>0</v>
      </c>
    </row>
    <row r="57" spans="1:6" s="2" customFormat="1" x14ac:dyDescent="0.25">
      <c r="A57" s="146" t="s">
        <v>55</v>
      </c>
      <c r="B57" s="70" t="s">
        <v>156</v>
      </c>
      <c r="C57" s="68"/>
      <c r="D57" s="74"/>
      <c r="E57" s="75"/>
      <c r="F57" s="76">
        <f>SUM(F58:F62)</f>
        <v>0</v>
      </c>
    </row>
    <row r="58" spans="1:6" s="2" customFormat="1" ht="25.5" x14ac:dyDescent="0.25">
      <c r="A58" s="147" t="s">
        <v>57</v>
      </c>
      <c r="B58" s="71" t="s">
        <v>54</v>
      </c>
      <c r="C58" s="67" t="s">
        <v>4</v>
      </c>
      <c r="D58" s="73">
        <v>10</v>
      </c>
      <c r="E58" s="77">
        <v>0</v>
      </c>
      <c r="F58" s="77">
        <f t="shared" si="0"/>
        <v>0</v>
      </c>
    </row>
    <row r="59" spans="1:6" s="2" customFormat="1" ht="25.5" x14ac:dyDescent="0.25">
      <c r="A59" s="147" t="s">
        <v>56</v>
      </c>
      <c r="B59" s="71" t="s">
        <v>21</v>
      </c>
      <c r="C59" s="67" t="s">
        <v>4</v>
      </c>
      <c r="D59" s="73">
        <v>15</v>
      </c>
      <c r="E59" s="77">
        <v>0</v>
      </c>
      <c r="F59" s="77">
        <f t="shared" si="0"/>
        <v>0</v>
      </c>
    </row>
    <row r="60" spans="1:6" s="2" customFormat="1" x14ac:dyDescent="0.25">
      <c r="A60" s="147" t="s">
        <v>105</v>
      </c>
      <c r="B60" s="71" t="s">
        <v>23</v>
      </c>
      <c r="C60" s="67" t="s">
        <v>4</v>
      </c>
      <c r="D60" s="73">
        <v>10</v>
      </c>
      <c r="E60" s="77">
        <v>0</v>
      </c>
      <c r="F60" s="77">
        <f t="shared" si="0"/>
        <v>0</v>
      </c>
    </row>
    <row r="61" spans="1:6" s="2" customFormat="1" ht="25.5" x14ac:dyDescent="0.25">
      <c r="A61" s="147" t="s">
        <v>157</v>
      </c>
      <c r="B61" s="71" t="s">
        <v>19</v>
      </c>
      <c r="C61" s="67" t="s">
        <v>4</v>
      </c>
      <c r="D61" s="73">
        <v>50</v>
      </c>
      <c r="E61" s="77">
        <v>0</v>
      </c>
      <c r="F61" s="77">
        <f t="shared" si="0"/>
        <v>0</v>
      </c>
    </row>
    <row r="62" spans="1:6" s="2" customFormat="1" x14ac:dyDescent="0.25">
      <c r="A62" s="147" t="s">
        <v>158</v>
      </c>
      <c r="B62" s="71" t="s">
        <v>24</v>
      </c>
      <c r="C62" s="67" t="s">
        <v>4</v>
      </c>
      <c r="D62" s="73">
        <v>35</v>
      </c>
      <c r="E62" s="77">
        <v>0</v>
      </c>
      <c r="F62" s="77">
        <f t="shared" si="0"/>
        <v>0</v>
      </c>
    </row>
    <row r="63" spans="1:6" s="2" customFormat="1" x14ac:dyDescent="0.25">
      <c r="A63" s="146" t="s">
        <v>58</v>
      </c>
      <c r="B63" s="70" t="s">
        <v>115</v>
      </c>
      <c r="C63" s="68"/>
      <c r="D63" s="74"/>
      <c r="E63" s="75"/>
      <c r="F63" s="76">
        <f>SUM(F64:F67)</f>
        <v>0</v>
      </c>
    </row>
    <row r="64" spans="1:6" s="2" customFormat="1" x14ac:dyDescent="0.25">
      <c r="A64" s="147" t="s">
        <v>159</v>
      </c>
      <c r="B64" s="71" t="s">
        <v>185</v>
      </c>
      <c r="C64" s="67" t="s">
        <v>7</v>
      </c>
      <c r="D64" s="73">
        <v>180</v>
      </c>
      <c r="E64" s="77">
        <v>0</v>
      </c>
      <c r="F64" s="77">
        <f t="shared" si="0"/>
        <v>0</v>
      </c>
    </row>
    <row r="65" spans="1:6" s="2" customFormat="1" x14ac:dyDescent="0.25">
      <c r="A65" s="147" t="s">
        <v>160</v>
      </c>
      <c r="B65" s="71" t="s">
        <v>114</v>
      </c>
      <c r="C65" s="67" t="s">
        <v>7</v>
      </c>
      <c r="D65" s="73">
        <v>60</v>
      </c>
      <c r="E65" s="77">
        <v>0</v>
      </c>
      <c r="F65" s="77">
        <f t="shared" si="0"/>
        <v>0</v>
      </c>
    </row>
    <row r="66" spans="1:6" s="2" customFormat="1" x14ac:dyDescent="0.25">
      <c r="A66" s="147" t="s">
        <v>161</v>
      </c>
      <c r="B66" s="71" t="s">
        <v>116</v>
      </c>
      <c r="C66" s="67" t="s">
        <v>7</v>
      </c>
      <c r="D66" s="73">
        <v>2</v>
      </c>
      <c r="E66" s="77">
        <v>0</v>
      </c>
      <c r="F66" s="77">
        <f t="shared" si="0"/>
        <v>0</v>
      </c>
    </row>
    <row r="67" spans="1:6" s="2" customFormat="1" x14ac:dyDescent="0.25">
      <c r="A67" s="147" t="s">
        <v>162</v>
      </c>
      <c r="B67" s="71" t="s">
        <v>186</v>
      </c>
      <c r="C67" s="67" t="s">
        <v>4</v>
      </c>
      <c r="D67" s="73">
        <v>2</v>
      </c>
      <c r="E67" s="77">
        <v>0</v>
      </c>
      <c r="F67" s="77">
        <f t="shared" si="0"/>
        <v>0</v>
      </c>
    </row>
    <row r="68" spans="1:6" s="2" customFormat="1" x14ac:dyDescent="0.25">
      <c r="A68" s="146" t="s">
        <v>62</v>
      </c>
      <c r="B68" s="70" t="s">
        <v>163</v>
      </c>
      <c r="C68" s="68"/>
      <c r="D68" s="74"/>
      <c r="E68" s="75"/>
      <c r="F68" s="76">
        <f>SUM(F69:F74)</f>
        <v>0</v>
      </c>
    </row>
    <row r="69" spans="1:6" s="2" customFormat="1" x14ac:dyDescent="0.25">
      <c r="A69" s="147" t="s">
        <v>164</v>
      </c>
      <c r="B69" s="71" t="s">
        <v>187</v>
      </c>
      <c r="C69" s="67" t="s">
        <v>7</v>
      </c>
      <c r="D69" s="73">
        <v>50</v>
      </c>
      <c r="E69" s="77">
        <v>0</v>
      </c>
      <c r="F69" s="77">
        <f t="shared" si="0"/>
        <v>0</v>
      </c>
    </row>
    <row r="70" spans="1:6" s="2" customFormat="1" x14ac:dyDescent="0.25">
      <c r="A70" s="147" t="s">
        <v>165</v>
      </c>
      <c r="B70" s="71" t="s">
        <v>188</v>
      </c>
      <c r="C70" s="67" t="s">
        <v>4</v>
      </c>
      <c r="D70" s="73">
        <v>5</v>
      </c>
      <c r="E70" s="77">
        <v>0</v>
      </c>
      <c r="F70" s="77">
        <f t="shared" si="0"/>
        <v>0</v>
      </c>
    </row>
    <row r="71" spans="1:6" s="2" customFormat="1" ht="25.5" x14ac:dyDescent="0.25">
      <c r="A71" s="147" t="s">
        <v>166</v>
      </c>
      <c r="B71" s="71" t="s">
        <v>106</v>
      </c>
      <c r="C71" s="67" t="s">
        <v>7</v>
      </c>
      <c r="D71" s="73">
        <v>300</v>
      </c>
      <c r="E71" s="77">
        <v>0</v>
      </c>
      <c r="F71" s="77">
        <f t="shared" si="0"/>
        <v>0</v>
      </c>
    </row>
    <row r="72" spans="1:6" s="2" customFormat="1" x14ac:dyDescent="0.25">
      <c r="A72" s="147" t="s">
        <v>167</v>
      </c>
      <c r="B72" s="71" t="s">
        <v>168</v>
      </c>
      <c r="C72" s="67" t="s">
        <v>7</v>
      </c>
      <c r="D72" s="73">
        <v>24</v>
      </c>
      <c r="E72" s="77">
        <v>0</v>
      </c>
      <c r="F72" s="77">
        <f t="shared" si="0"/>
        <v>0</v>
      </c>
    </row>
    <row r="73" spans="1:6" s="2" customFormat="1" x14ac:dyDescent="0.25">
      <c r="A73" s="147" t="s">
        <v>169</v>
      </c>
      <c r="B73" s="71" t="s">
        <v>109</v>
      </c>
      <c r="C73" s="67" t="s">
        <v>4</v>
      </c>
      <c r="D73" s="73">
        <v>8</v>
      </c>
      <c r="E73" s="77">
        <v>0</v>
      </c>
      <c r="F73" s="77">
        <f t="shared" si="0"/>
        <v>0</v>
      </c>
    </row>
    <row r="74" spans="1:6" s="2" customFormat="1" x14ac:dyDescent="0.25">
      <c r="A74" s="147" t="s">
        <v>170</v>
      </c>
      <c r="B74" s="71" t="s">
        <v>50</v>
      </c>
      <c r="C74" s="67" t="s">
        <v>7</v>
      </c>
      <c r="D74" s="73">
        <v>75</v>
      </c>
      <c r="E74" s="77">
        <v>0</v>
      </c>
      <c r="F74" s="77">
        <f t="shared" si="0"/>
        <v>0</v>
      </c>
    </row>
    <row r="75" spans="1:6" s="2" customFormat="1" x14ac:dyDescent="0.25">
      <c r="A75" s="146" t="s">
        <v>59</v>
      </c>
      <c r="B75" s="70" t="s">
        <v>171</v>
      </c>
      <c r="C75" s="68"/>
      <c r="D75" s="74"/>
      <c r="E75" s="75"/>
      <c r="F75" s="76">
        <f>SUM(F76:F77)</f>
        <v>0</v>
      </c>
    </row>
    <row r="76" spans="1:6" s="2" customFormat="1" x14ac:dyDescent="0.25">
      <c r="A76" s="147" t="s">
        <v>172</v>
      </c>
      <c r="B76" s="71" t="s">
        <v>139</v>
      </c>
      <c r="C76" s="67" t="s">
        <v>4</v>
      </c>
      <c r="D76" s="73">
        <v>1</v>
      </c>
      <c r="E76" s="77">
        <v>0</v>
      </c>
      <c r="F76" s="77">
        <f t="shared" si="0"/>
        <v>0</v>
      </c>
    </row>
    <row r="77" spans="1:6" s="2" customFormat="1" x14ac:dyDescent="0.25">
      <c r="A77" s="147" t="s">
        <v>173</v>
      </c>
      <c r="B77" s="71" t="s">
        <v>189</v>
      </c>
      <c r="C77" s="67" t="s">
        <v>12</v>
      </c>
      <c r="D77" s="73">
        <v>1</v>
      </c>
      <c r="E77" s="77">
        <v>0</v>
      </c>
      <c r="F77" s="77">
        <f t="shared" si="0"/>
        <v>0</v>
      </c>
    </row>
    <row r="78" spans="1:6" s="2" customFormat="1" x14ac:dyDescent="0.25">
      <c r="A78" s="146" t="s">
        <v>60</v>
      </c>
      <c r="B78" s="70" t="s">
        <v>174</v>
      </c>
      <c r="C78" s="68"/>
      <c r="D78" s="74"/>
      <c r="E78" s="75"/>
      <c r="F78" s="76">
        <f>SUM(F79:F80)</f>
        <v>0</v>
      </c>
    </row>
    <row r="79" spans="1:6" s="2" customFormat="1" x14ac:dyDescent="0.25">
      <c r="A79" s="147" t="s">
        <v>175</v>
      </c>
      <c r="B79" s="71" t="s">
        <v>117</v>
      </c>
      <c r="C79" s="67" t="s">
        <v>41</v>
      </c>
      <c r="D79" s="73">
        <v>13.86</v>
      </c>
      <c r="E79" s="77">
        <v>0</v>
      </c>
      <c r="F79" s="77">
        <f t="shared" si="0"/>
        <v>0</v>
      </c>
    </row>
    <row r="80" spans="1:6" s="2" customFormat="1" ht="25.5" x14ac:dyDescent="0.25">
      <c r="A80" s="147" t="s">
        <v>63</v>
      </c>
      <c r="B80" s="71" t="s">
        <v>127</v>
      </c>
      <c r="C80" s="67" t="s">
        <v>12</v>
      </c>
      <c r="D80" s="73">
        <v>4</v>
      </c>
      <c r="E80" s="77">
        <v>0</v>
      </c>
      <c r="F80" s="77">
        <f t="shared" si="0"/>
        <v>0</v>
      </c>
    </row>
    <row r="81" spans="1:6" s="2" customFormat="1" x14ac:dyDescent="0.25">
      <c r="A81" s="146" t="s">
        <v>61</v>
      </c>
      <c r="B81" s="70" t="s">
        <v>176</v>
      </c>
      <c r="C81" s="68"/>
      <c r="D81" s="74"/>
      <c r="E81" s="75"/>
      <c r="F81" s="76">
        <f>SUM(F82:F83)</f>
        <v>0</v>
      </c>
    </row>
    <row r="82" spans="1:6" s="2" customFormat="1" ht="25.5" x14ac:dyDescent="0.25">
      <c r="A82" s="147" t="s">
        <v>177</v>
      </c>
      <c r="B82" s="71" t="s">
        <v>195</v>
      </c>
      <c r="C82" s="67" t="s">
        <v>4</v>
      </c>
      <c r="D82" s="73">
        <v>5</v>
      </c>
      <c r="E82" s="77">
        <v>0</v>
      </c>
      <c r="F82" s="77">
        <f t="shared" si="0"/>
        <v>0</v>
      </c>
    </row>
    <row r="83" spans="1:6" s="2" customFormat="1" x14ac:dyDescent="0.25">
      <c r="A83" s="147" t="s">
        <v>178</v>
      </c>
      <c r="B83" s="71" t="s">
        <v>190</v>
      </c>
      <c r="C83" s="67" t="s">
        <v>7</v>
      </c>
      <c r="D83" s="73">
        <v>20</v>
      </c>
      <c r="E83" s="77">
        <v>0</v>
      </c>
      <c r="F83" s="77">
        <f t="shared" si="0"/>
        <v>0</v>
      </c>
    </row>
    <row r="84" spans="1:6" x14ac:dyDescent="0.25">
      <c r="A84" s="104"/>
      <c r="B84" s="63" t="s">
        <v>26</v>
      </c>
      <c r="C84" s="64"/>
      <c r="D84" s="72"/>
      <c r="E84" s="65"/>
      <c r="F84" s="66">
        <f>SUM(F12:F83)/2</f>
        <v>0</v>
      </c>
    </row>
    <row r="85" spans="1:6" x14ac:dyDescent="0.25">
      <c r="A85" s="105"/>
      <c r="B85" s="59" t="s">
        <v>25</v>
      </c>
      <c r="C85" s="60"/>
      <c r="D85" s="60"/>
      <c r="E85" s="62">
        <v>0</v>
      </c>
      <c r="F85" s="61">
        <f>F84*E85</f>
        <v>0</v>
      </c>
    </row>
    <row r="86" spans="1:6" x14ac:dyDescent="0.25">
      <c r="A86" s="106"/>
      <c r="B86" s="80" t="s">
        <v>43</v>
      </c>
      <c r="C86" s="81"/>
      <c r="D86" s="81"/>
      <c r="E86" s="82"/>
      <c r="F86" s="83">
        <f>F84+F85</f>
        <v>0</v>
      </c>
    </row>
    <row r="87" spans="1:6" x14ac:dyDescent="0.25">
      <c r="A87" s="174"/>
      <c r="B87" s="175"/>
      <c r="C87" s="112"/>
      <c r="D87" s="113"/>
      <c r="E87" s="113"/>
      <c r="F87" s="114"/>
    </row>
    <row r="88" spans="1:6" x14ac:dyDescent="0.25">
      <c r="A88" s="168" t="s">
        <v>82</v>
      </c>
      <c r="B88" s="167"/>
      <c r="C88" s="165"/>
      <c r="D88" s="166"/>
      <c r="E88" s="166"/>
      <c r="F88" s="166"/>
    </row>
    <row r="89" spans="1:6" x14ac:dyDescent="0.25">
      <c r="A89" s="168" t="s">
        <v>196</v>
      </c>
      <c r="B89" s="167"/>
      <c r="C89" s="168"/>
      <c r="D89" s="166"/>
      <c r="E89" s="166"/>
      <c r="F89" s="166"/>
    </row>
    <row r="90" spans="1:6" ht="13.5" customHeight="1" x14ac:dyDescent="0.25">
      <c r="A90" s="168" t="s">
        <v>197</v>
      </c>
      <c r="B90" s="167"/>
      <c r="C90" s="168"/>
      <c r="D90" s="166"/>
      <c r="E90" s="166"/>
      <c r="F90" s="166"/>
    </row>
    <row r="91" spans="1:6" ht="12.75" customHeight="1" x14ac:dyDescent="0.25">
      <c r="A91" s="169"/>
      <c r="B91" s="171"/>
      <c r="C91" s="169"/>
      <c r="D91" s="170"/>
      <c r="E91" s="170"/>
      <c r="F91" s="170"/>
    </row>
    <row r="96" spans="1:6" x14ac:dyDescent="0.25">
      <c r="F96" s="58"/>
    </row>
  </sheetData>
  <mergeCells count="22">
    <mergeCell ref="C88:F88"/>
    <mergeCell ref="C89:F89"/>
    <mergeCell ref="C90:F90"/>
    <mergeCell ref="C91:F91"/>
    <mergeCell ref="A2:F2"/>
    <mergeCell ref="A91:B91"/>
    <mergeCell ref="A88:B88"/>
    <mergeCell ref="A87:B87"/>
    <mergeCell ref="A89:B89"/>
    <mergeCell ref="A90:B90"/>
    <mergeCell ref="A1:F1"/>
    <mergeCell ref="F9:F10"/>
    <mergeCell ref="A7:F7"/>
    <mergeCell ref="A9:A10"/>
    <mergeCell ref="B9:B10"/>
    <mergeCell ref="C9:C10"/>
    <mergeCell ref="D9:D10"/>
    <mergeCell ref="E9:E10"/>
    <mergeCell ref="A3:F3"/>
    <mergeCell ref="A4:F4"/>
    <mergeCell ref="A5:F5"/>
    <mergeCell ref="A6:F6"/>
  </mergeCells>
  <phoneticPr fontId="4" type="noConversion"/>
  <pageMargins left="0.51181102362204722" right="0.51181102362204722" top="1.63" bottom="0.89" header="0.51181102362204722" footer="0.43307086614173229"/>
  <pageSetup paperSize="9" scale="86" firstPageNumber="0" fitToHeight="0" orientation="landscape" r:id="rId1"/>
  <headerFooter>
    <oddHeader>&amp;C&amp;G</oddHeader>
    <oddFooter>&amp;C&amp;"Times New Roman,Normal"&amp;12Página &amp;P de &amp;N
&amp;"Arial,Normal"&amp;8Prefeitura Municipal da Estância Turística de Paraguaçu Paulista - Av. Siqueira Campos, 1430 CEP 19703-061
Fone: (18)3361-9100  – Estância Turística de Paraguaçu Paulista - SP</oddFooter>
  </headerFooter>
  <rowBreaks count="1" manualBreakCount="1">
    <brk id="38" max="7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6"/>
  <sheetViews>
    <sheetView view="pageBreakPreview" zoomScale="85" zoomScaleNormal="85" zoomScaleSheetLayoutView="85" zoomScalePageLayoutView="55" workbookViewId="0">
      <selection activeCell="B17" sqref="B17:C17"/>
    </sheetView>
  </sheetViews>
  <sheetFormatPr defaultRowHeight="15" x14ac:dyDescent="0.25"/>
  <cols>
    <col min="1" max="1" width="6.28515625" style="2" customWidth="1"/>
    <col min="2" max="2" width="12.140625" style="2" customWidth="1"/>
    <col min="3" max="3" width="44.85546875" style="2" customWidth="1"/>
    <col min="4" max="4" width="21.42578125" style="2" bestFit="1" customWidth="1"/>
    <col min="5" max="6" width="11.42578125" style="2" bestFit="1" customWidth="1"/>
    <col min="7" max="7" width="20.5703125" style="2" bestFit="1" customWidth="1"/>
    <col min="8" max="8" width="10.28515625" style="2" bestFit="1" customWidth="1"/>
    <col min="9" max="9" width="20.5703125" style="2" bestFit="1" customWidth="1"/>
    <col min="10" max="10" width="11.42578125" style="2" bestFit="1" customWidth="1"/>
    <col min="11" max="11" width="20.7109375" style="2" customWidth="1"/>
    <col min="12" max="12" width="12.140625" style="2" customWidth="1"/>
    <col min="13" max="13" width="16.5703125" style="2" customWidth="1"/>
    <col min="14" max="16384" width="9.140625" style="2"/>
  </cols>
  <sheetData>
    <row r="1" spans="1:13" ht="16.5" x14ac:dyDescent="0.25">
      <c r="A1" s="178" t="s">
        <v>64</v>
      </c>
      <c r="B1" s="179"/>
      <c r="C1" s="179"/>
      <c r="D1" s="179"/>
      <c r="E1" s="179"/>
      <c r="F1" s="179"/>
      <c r="G1" s="179"/>
      <c r="H1" s="179"/>
      <c r="I1" s="179"/>
      <c r="J1" s="179"/>
      <c r="K1" s="180"/>
    </row>
    <row r="2" spans="1:13" ht="2.85" customHeight="1" x14ac:dyDescent="0.25">
      <c r="A2" s="194"/>
      <c r="B2" s="195"/>
      <c r="C2" s="195"/>
      <c r="D2" s="195"/>
      <c r="E2" s="195"/>
      <c r="F2" s="195"/>
      <c r="G2" s="195"/>
      <c r="H2" s="195"/>
      <c r="I2" s="195"/>
      <c r="J2" s="195"/>
      <c r="K2" s="196"/>
    </row>
    <row r="3" spans="1:13" x14ac:dyDescent="0.25">
      <c r="A3" s="137" t="str">
        <f>ORÇAMENTO!A3</f>
        <v xml:space="preserve"> IMPLANTAÇÃO DE DISPOSITIVOS E EQUIPAMENTOS DE PREVENÇÃO E COMBATE À INCÊNDIO NO RECINTO DE EXPOSIÇÕES MUNICIPAL</v>
      </c>
      <c r="B3" s="131"/>
      <c r="C3" s="131"/>
      <c r="D3" s="131"/>
      <c r="E3" s="131"/>
      <c r="F3" s="131"/>
      <c r="G3" s="131"/>
      <c r="H3" s="132"/>
      <c r="I3" s="132"/>
      <c r="J3" s="133"/>
      <c r="K3" s="138"/>
    </row>
    <row r="4" spans="1:13" x14ac:dyDescent="0.25">
      <c r="A4" s="176" t="str">
        <f>ORÇAMENTO!A4</f>
        <v>LOCAL: AVENIDA AEROPORTO S/N  – JD AEROPORTO - PARAGUAÇU PAULISTA – SP</v>
      </c>
      <c r="B4" s="177"/>
      <c r="C4" s="177"/>
      <c r="D4" s="177"/>
      <c r="E4" s="177"/>
      <c r="F4" s="177"/>
      <c r="G4" s="177"/>
      <c r="H4" s="84"/>
      <c r="I4" s="84"/>
      <c r="J4" s="85"/>
      <c r="K4" s="86"/>
    </row>
    <row r="5" spans="1:13" x14ac:dyDescent="0.25">
      <c r="A5" s="176" t="str">
        <f>ORÇAMENTO!A5</f>
        <v>PROCESSO LICITATORIO:</v>
      </c>
      <c r="B5" s="177"/>
      <c r="C5" s="177"/>
      <c r="D5" s="177"/>
      <c r="E5" s="177"/>
      <c r="F5" s="177"/>
      <c r="G5" s="177"/>
      <c r="H5" s="84"/>
      <c r="I5" s="84"/>
      <c r="J5" s="87"/>
      <c r="K5" s="88"/>
    </row>
    <row r="6" spans="1:13" x14ac:dyDescent="0.25">
      <c r="A6" s="182" t="str">
        <f>ORÇAMENTO!A6</f>
        <v>CONTRATO:</v>
      </c>
      <c r="B6" s="183"/>
      <c r="C6" s="183"/>
      <c r="D6" s="183"/>
      <c r="E6" s="183"/>
      <c r="F6" s="183"/>
      <c r="G6" s="183"/>
      <c r="H6" s="89"/>
      <c r="I6" s="89"/>
      <c r="J6" s="87"/>
      <c r="K6" s="88"/>
    </row>
    <row r="7" spans="1:13" x14ac:dyDescent="0.25">
      <c r="A7" s="184" t="str">
        <f>ORÇAMENTO!A7</f>
        <v xml:space="preserve">DATA: </v>
      </c>
      <c r="B7" s="185"/>
      <c r="C7" s="185"/>
      <c r="D7" s="185"/>
      <c r="E7" s="185"/>
      <c r="F7" s="134"/>
      <c r="G7" s="135"/>
      <c r="H7" s="135"/>
      <c r="I7" s="135"/>
      <c r="J7" s="186"/>
      <c r="K7" s="187"/>
    </row>
    <row r="8" spans="1:13" ht="2.65" customHeight="1" x14ac:dyDescent="0.25">
      <c r="A8" s="44"/>
      <c r="B8" s="43"/>
      <c r="C8" s="43"/>
      <c r="D8" s="43"/>
      <c r="E8" s="43"/>
      <c r="F8" s="43"/>
      <c r="G8" s="43"/>
      <c r="H8" s="43"/>
      <c r="I8" s="43"/>
      <c r="J8" s="43"/>
      <c r="K8" s="45"/>
    </row>
    <row r="9" spans="1:13" x14ac:dyDescent="0.25">
      <c r="A9" s="188" t="s">
        <v>64</v>
      </c>
      <c r="B9" s="189"/>
      <c r="C9" s="189"/>
      <c r="D9" s="189"/>
      <c r="E9" s="189"/>
      <c r="F9" s="189"/>
      <c r="G9" s="189"/>
      <c r="H9" s="189"/>
      <c r="I9" s="189"/>
      <c r="J9" s="189"/>
      <c r="K9" s="190"/>
    </row>
    <row r="10" spans="1:13" x14ac:dyDescent="0.25">
      <c r="A10" s="191" t="s">
        <v>31</v>
      </c>
      <c r="B10" s="192" t="s">
        <v>65</v>
      </c>
      <c r="C10" s="192"/>
      <c r="D10" s="181" t="s">
        <v>66</v>
      </c>
      <c r="E10" s="181"/>
      <c r="F10" s="181" t="s">
        <v>67</v>
      </c>
      <c r="G10" s="181"/>
      <c r="H10" s="181" t="s">
        <v>68</v>
      </c>
      <c r="I10" s="181"/>
      <c r="J10" s="181" t="s">
        <v>26</v>
      </c>
      <c r="K10" s="193"/>
    </row>
    <row r="11" spans="1:13" x14ac:dyDescent="0.25">
      <c r="A11" s="191"/>
      <c r="B11" s="192"/>
      <c r="C11" s="192"/>
      <c r="D11" s="119" t="s">
        <v>69</v>
      </c>
      <c r="E11" s="119" t="s">
        <v>70</v>
      </c>
      <c r="F11" s="120" t="s">
        <v>71</v>
      </c>
      <c r="G11" s="119" t="s">
        <v>47</v>
      </c>
      <c r="H11" s="120" t="s">
        <v>71</v>
      </c>
      <c r="I11" s="119" t="s">
        <v>47</v>
      </c>
      <c r="J11" s="120" t="s">
        <v>71</v>
      </c>
      <c r="K11" s="139" t="s">
        <v>47</v>
      </c>
    </row>
    <row r="12" spans="1:13" x14ac:dyDescent="0.25">
      <c r="A12" s="57" t="s">
        <v>27</v>
      </c>
      <c r="B12" s="198" t="str">
        <f>ORÇAMENTO!B12</f>
        <v>BOMBA DE INCÊNDIO</v>
      </c>
      <c r="C12" s="198"/>
      <c r="D12" s="121">
        <f>ORÇAMENTO!F12*ORÇAMENTO!E85+ORÇAMENTO!F12</f>
        <v>0</v>
      </c>
      <c r="E12" s="122" t="e">
        <f t="shared" ref="E12:E26" si="0">D12/$D$27</f>
        <v>#DIV/0!</v>
      </c>
      <c r="F12" s="123">
        <v>1</v>
      </c>
      <c r="G12" s="124">
        <f>F12*D12</f>
        <v>0</v>
      </c>
      <c r="H12" s="123"/>
      <c r="I12" s="124"/>
      <c r="J12" s="123">
        <f>H12+F12</f>
        <v>1</v>
      </c>
      <c r="K12" s="140">
        <f>I12+G12</f>
        <v>0</v>
      </c>
      <c r="M12" s="4"/>
    </row>
    <row r="13" spans="1:13" ht="15" customHeight="1" x14ac:dyDescent="0.25">
      <c r="A13" s="57" t="s">
        <v>28</v>
      </c>
      <c r="B13" s="197" t="str">
        <f>ORÇAMENTO!B21</f>
        <v>REGISTRO DE RECALQUE</v>
      </c>
      <c r="C13" s="197"/>
      <c r="D13" s="125">
        <f>ORÇAMENTO!F21*ORÇAMENTO!E85+ORÇAMENTO!F21</f>
        <v>0</v>
      </c>
      <c r="E13" s="122" t="e">
        <f t="shared" si="0"/>
        <v>#DIV/0!</v>
      </c>
      <c r="F13" s="123">
        <v>1</v>
      </c>
      <c r="G13" s="124">
        <f>F13*D13</f>
        <v>0</v>
      </c>
      <c r="H13" s="123"/>
      <c r="I13" s="124"/>
      <c r="J13" s="123">
        <f t="shared" ref="J13:J26" si="1">H13+F13</f>
        <v>1</v>
      </c>
      <c r="K13" s="140">
        <f t="shared" ref="K13:K26" si="2">I13+G13</f>
        <v>0</v>
      </c>
      <c r="M13" s="4"/>
    </row>
    <row r="14" spans="1:13" ht="15" customHeight="1" x14ac:dyDescent="0.25">
      <c r="A14" s="57" t="s">
        <v>29</v>
      </c>
      <c r="B14" s="197" t="str">
        <f>ORÇAMENTO!B24</f>
        <v>TUBULAÇÕES</v>
      </c>
      <c r="C14" s="197"/>
      <c r="D14" s="125">
        <f>ORÇAMENTO!F24*ORÇAMENTO!E85+ORÇAMENTO!F24</f>
        <v>0</v>
      </c>
      <c r="E14" s="122" t="e">
        <f t="shared" si="0"/>
        <v>#DIV/0!</v>
      </c>
      <c r="F14" s="123">
        <v>1</v>
      </c>
      <c r="G14" s="124">
        <f>F14*D14</f>
        <v>0</v>
      </c>
      <c r="H14" s="123"/>
      <c r="I14" s="124"/>
      <c r="J14" s="123">
        <f t="shared" si="1"/>
        <v>1</v>
      </c>
      <c r="K14" s="140">
        <f t="shared" si="2"/>
        <v>0</v>
      </c>
      <c r="M14" s="4"/>
    </row>
    <row r="15" spans="1:13" ht="15" customHeight="1" x14ac:dyDescent="0.25">
      <c r="A15" s="57" t="s">
        <v>30</v>
      </c>
      <c r="B15" s="197" t="str">
        <f>ORÇAMENTO!B33</f>
        <v>HIDRANTES</v>
      </c>
      <c r="C15" s="197"/>
      <c r="D15" s="125">
        <f>ORÇAMENTO!F33*ORÇAMENTO!E85+ORÇAMENTO!F33</f>
        <v>0</v>
      </c>
      <c r="E15" s="122" t="e">
        <f t="shared" si="0"/>
        <v>#DIV/0!</v>
      </c>
      <c r="F15" s="123">
        <v>1</v>
      </c>
      <c r="G15" s="124">
        <f>F15*D15</f>
        <v>0</v>
      </c>
      <c r="H15" s="123"/>
      <c r="I15" s="124"/>
      <c r="J15" s="123">
        <f t="shared" si="1"/>
        <v>1</v>
      </c>
      <c r="K15" s="140">
        <f t="shared" si="2"/>
        <v>0</v>
      </c>
      <c r="M15" s="4"/>
    </row>
    <row r="16" spans="1:13" ht="15" customHeight="1" x14ac:dyDescent="0.25">
      <c r="A16" s="57" t="s">
        <v>38</v>
      </c>
      <c r="B16" s="197" t="str">
        <f>ORÇAMENTO!B42</f>
        <v>SISTEMA DE ALARME CENTRAL E DETECÇÃO</v>
      </c>
      <c r="C16" s="197"/>
      <c r="D16" s="125">
        <f>ORÇAMENTO!F42*ORÇAMENTO!E85+ORÇAMENTO!F42</f>
        <v>0</v>
      </c>
      <c r="E16" s="122" t="e">
        <f t="shared" si="0"/>
        <v>#DIV/0!</v>
      </c>
      <c r="F16" s="123"/>
      <c r="G16" s="124"/>
      <c r="H16" s="123">
        <v>1</v>
      </c>
      <c r="I16" s="124">
        <f t="shared" ref="I16:I26" si="3">H16*D16</f>
        <v>0</v>
      </c>
      <c r="J16" s="123">
        <f t="shared" si="1"/>
        <v>1</v>
      </c>
      <c r="K16" s="140">
        <f t="shared" si="2"/>
        <v>0</v>
      </c>
      <c r="M16" s="4"/>
    </row>
    <row r="17" spans="1:13" ht="15" customHeight="1" x14ac:dyDescent="0.25">
      <c r="A17" s="57" t="s">
        <v>39</v>
      </c>
      <c r="B17" s="197" t="str">
        <f>ORÇAMENTO!B46</f>
        <v>BOTOEIRAS</v>
      </c>
      <c r="C17" s="197"/>
      <c r="D17" s="125">
        <f>ORÇAMENTO!F46*ORÇAMENTO!E85+ORÇAMENTO!F46</f>
        <v>0</v>
      </c>
      <c r="E17" s="122" t="e">
        <f t="shared" si="0"/>
        <v>#DIV/0!</v>
      </c>
      <c r="F17" s="123"/>
      <c r="G17" s="124"/>
      <c r="H17" s="123">
        <v>1</v>
      </c>
      <c r="I17" s="124">
        <f t="shared" si="3"/>
        <v>0</v>
      </c>
      <c r="J17" s="123">
        <f t="shared" si="1"/>
        <v>1</v>
      </c>
      <c r="K17" s="140">
        <f t="shared" si="2"/>
        <v>0</v>
      </c>
      <c r="M17" s="4"/>
    </row>
    <row r="18" spans="1:13" ht="15" customHeight="1" x14ac:dyDescent="0.25">
      <c r="A18" s="57" t="s">
        <v>45</v>
      </c>
      <c r="B18" s="197" t="str">
        <f>ORÇAMENTO!B48</f>
        <v>DETECTORES</v>
      </c>
      <c r="C18" s="197"/>
      <c r="D18" s="125">
        <f>ORÇAMENTO!F48*ORÇAMENTO!E85+ORÇAMENTO!F48</f>
        <v>0</v>
      </c>
      <c r="E18" s="122" t="e">
        <f t="shared" si="0"/>
        <v>#DIV/0!</v>
      </c>
      <c r="F18" s="123"/>
      <c r="G18" s="124"/>
      <c r="H18" s="123">
        <v>1</v>
      </c>
      <c r="I18" s="124">
        <f t="shared" si="3"/>
        <v>0</v>
      </c>
      <c r="J18" s="123">
        <f t="shared" si="1"/>
        <v>1</v>
      </c>
      <c r="K18" s="140">
        <f t="shared" si="2"/>
        <v>0</v>
      </c>
      <c r="M18" s="4"/>
    </row>
    <row r="19" spans="1:13" ht="15" customHeight="1" x14ac:dyDescent="0.25">
      <c r="A19" s="57" t="s">
        <v>51</v>
      </c>
      <c r="B19" s="197" t="str">
        <f>ORÇAMENTO!B51</f>
        <v>ILUMINAÇÃO DE EMERGÊNCIA</v>
      </c>
      <c r="C19" s="197"/>
      <c r="D19" s="125">
        <f>ORÇAMENTO!F51*ORÇAMENTO!E85+ORÇAMENTO!F51</f>
        <v>0</v>
      </c>
      <c r="E19" s="122" t="e">
        <f t="shared" si="0"/>
        <v>#DIV/0!</v>
      </c>
      <c r="F19" s="123"/>
      <c r="G19" s="124"/>
      <c r="H19" s="123">
        <v>1</v>
      </c>
      <c r="I19" s="124">
        <f t="shared" si="3"/>
        <v>0</v>
      </c>
      <c r="J19" s="123">
        <f t="shared" si="1"/>
        <v>1</v>
      </c>
      <c r="K19" s="140">
        <f t="shared" si="2"/>
        <v>0</v>
      </c>
      <c r="M19" s="4"/>
    </row>
    <row r="20" spans="1:13" ht="15" customHeight="1" x14ac:dyDescent="0.25">
      <c r="A20" s="57" t="s">
        <v>52</v>
      </c>
      <c r="B20" s="197" t="str">
        <f>ORÇAMENTO!B54</f>
        <v>EXTINTORES</v>
      </c>
      <c r="C20" s="197"/>
      <c r="D20" s="121">
        <f>ORÇAMENTO!F54*ORÇAMENTO!E85+ORÇAMENTO!F54</f>
        <v>0</v>
      </c>
      <c r="E20" s="122" t="e">
        <f t="shared" si="0"/>
        <v>#DIV/0!</v>
      </c>
      <c r="F20" s="123"/>
      <c r="G20" s="124"/>
      <c r="H20" s="123">
        <v>1</v>
      </c>
      <c r="I20" s="124">
        <f t="shared" si="3"/>
        <v>0</v>
      </c>
      <c r="J20" s="123">
        <f t="shared" si="1"/>
        <v>1</v>
      </c>
      <c r="K20" s="140">
        <f t="shared" si="2"/>
        <v>0</v>
      </c>
      <c r="M20" s="4"/>
    </row>
    <row r="21" spans="1:13" ht="15" customHeight="1" x14ac:dyDescent="0.25">
      <c r="A21" s="57" t="s">
        <v>55</v>
      </c>
      <c r="B21" s="197" t="str">
        <f>ORÇAMENTO!B57</f>
        <v>SINALIZAÇÃO DE EMERGÊNCIA</v>
      </c>
      <c r="C21" s="197"/>
      <c r="D21" s="121">
        <f>ORÇAMENTO!F57*ORÇAMENTO!E85+ORÇAMENTO!F57</f>
        <v>0</v>
      </c>
      <c r="E21" s="122" t="e">
        <f t="shared" si="0"/>
        <v>#DIV/0!</v>
      </c>
      <c r="F21" s="123"/>
      <c r="G21" s="124"/>
      <c r="H21" s="123">
        <v>1</v>
      </c>
      <c r="I21" s="124">
        <f t="shared" si="3"/>
        <v>0</v>
      </c>
      <c r="J21" s="123">
        <f t="shared" si="1"/>
        <v>1</v>
      </c>
      <c r="K21" s="140">
        <f t="shared" si="2"/>
        <v>0</v>
      </c>
      <c r="M21" s="4"/>
    </row>
    <row r="22" spans="1:13" x14ac:dyDescent="0.25">
      <c r="A22" s="57" t="s">
        <v>58</v>
      </c>
      <c r="B22" s="197" t="str">
        <f>ORÇAMENTO!B63</f>
        <v>INSTALAÇÃO DA BOMBA DE INCENDIO</v>
      </c>
      <c r="C22" s="197"/>
      <c r="D22" s="121">
        <f>ORÇAMENTO!F63*ORÇAMENTO!E85+ORÇAMENTO!F63</f>
        <v>0</v>
      </c>
      <c r="E22" s="122" t="e">
        <f t="shared" si="0"/>
        <v>#DIV/0!</v>
      </c>
      <c r="F22" s="123">
        <v>1</v>
      </c>
      <c r="G22" s="124">
        <f>F22*D22</f>
        <v>0</v>
      </c>
      <c r="H22" s="123"/>
      <c r="I22" s="124"/>
      <c r="J22" s="123">
        <f t="shared" si="1"/>
        <v>1</v>
      </c>
      <c r="K22" s="140">
        <f t="shared" si="2"/>
        <v>0</v>
      </c>
      <c r="M22" s="4"/>
    </row>
    <row r="23" spans="1:13" x14ac:dyDescent="0.25">
      <c r="A23" s="57" t="s">
        <v>62</v>
      </c>
      <c r="B23" s="197" t="str">
        <f>ORÇAMENTO!B68</f>
        <v>EQUIPAMENTOS ELETRICOS</v>
      </c>
      <c r="C23" s="197"/>
      <c r="D23" s="121">
        <f>ORÇAMENTO!F68*ORÇAMENTO!E85+ORÇAMENTO!F68</f>
        <v>0</v>
      </c>
      <c r="E23" s="122" t="e">
        <f t="shared" si="0"/>
        <v>#DIV/0!</v>
      </c>
      <c r="F23" s="123">
        <v>1</v>
      </c>
      <c r="G23" s="124">
        <f>F23*D23</f>
        <v>0</v>
      </c>
      <c r="H23" s="123"/>
      <c r="I23" s="124"/>
      <c r="J23" s="123">
        <f t="shared" si="1"/>
        <v>1</v>
      </c>
      <c r="K23" s="140">
        <f t="shared" si="2"/>
        <v>0</v>
      </c>
      <c r="M23" s="4"/>
    </row>
    <row r="24" spans="1:13" x14ac:dyDescent="0.25">
      <c r="A24" s="57" t="s">
        <v>59</v>
      </c>
      <c r="B24" s="197" t="str">
        <f>ORÇAMENTO!B75</f>
        <v>CENTRAL GLP</v>
      </c>
      <c r="C24" s="197"/>
      <c r="D24" s="121">
        <f>ORÇAMENTO!F75*ORÇAMENTO!E85+ORÇAMENTO!F75</f>
        <v>0</v>
      </c>
      <c r="E24" s="122" t="e">
        <f t="shared" si="0"/>
        <v>#DIV/0!</v>
      </c>
      <c r="F24" s="123">
        <v>1</v>
      </c>
      <c r="G24" s="124">
        <f>F24*D24</f>
        <v>0</v>
      </c>
      <c r="H24" s="123"/>
      <c r="I24" s="124"/>
      <c r="J24" s="123">
        <f t="shared" si="1"/>
        <v>1</v>
      </c>
      <c r="K24" s="140">
        <f t="shared" si="2"/>
        <v>0</v>
      </c>
      <c r="M24" s="4"/>
    </row>
    <row r="25" spans="1:13" x14ac:dyDescent="0.25">
      <c r="A25" s="57" t="s">
        <v>60</v>
      </c>
      <c r="B25" s="197" t="str">
        <f>ORÇAMENTO!B78</f>
        <v>SAÍDAS DE EMERGÊNCIA</v>
      </c>
      <c r="C25" s="197"/>
      <c r="D25" s="121">
        <f>ORÇAMENTO!F78*ORÇAMENTO!E85+ORÇAMENTO!F78</f>
        <v>0</v>
      </c>
      <c r="E25" s="122" t="e">
        <f t="shared" si="0"/>
        <v>#DIV/0!</v>
      </c>
      <c r="F25" s="123">
        <v>1</v>
      </c>
      <c r="G25" s="124">
        <f>F25*D25</f>
        <v>0</v>
      </c>
      <c r="H25" s="123"/>
      <c r="I25" s="124"/>
      <c r="J25" s="123">
        <f t="shared" si="1"/>
        <v>1</v>
      </c>
      <c r="K25" s="140">
        <f t="shared" si="2"/>
        <v>0</v>
      </c>
      <c r="M25" s="4"/>
    </row>
    <row r="26" spans="1:13" x14ac:dyDescent="0.25">
      <c r="A26" s="57" t="s">
        <v>61</v>
      </c>
      <c r="B26" s="197" t="str">
        <f>ORÇAMENTO!B81</f>
        <v>TRATAMENTO DE ESGOTO</v>
      </c>
      <c r="C26" s="197"/>
      <c r="D26" s="121">
        <f>ORÇAMENTO!F81*ORÇAMENTO!E85+ORÇAMENTO!F81</f>
        <v>0</v>
      </c>
      <c r="E26" s="122" t="e">
        <f t="shared" si="0"/>
        <v>#DIV/0!</v>
      </c>
      <c r="F26" s="123"/>
      <c r="G26" s="124"/>
      <c r="H26" s="123">
        <v>1</v>
      </c>
      <c r="I26" s="124">
        <f t="shared" si="3"/>
        <v>0</v>
      </c>
      <c r="J26" s="123">
        <f t="shared" si="1"/>
        <v>1</v>
      </c>
      <c r="K26" s="140">
        <f t="shared" si="2"/>
        <v>0</v>
      </c>
      <c r="M26" s="4"/>
    </row>
    <row r="27" spans="1:13" x14ac:dyDescent="0.25">
      <c r="A27" s="141" t="s">
        <v>76</v>
      </c>
      <c r="B27" s="126" t="s">
        <v>72</v>
      </c>
      <c r="C27" s="126"/>
      <c r="D27" s="127">
        <f>SUM(D12:D26)</f>
        <v>0</v>
      </c>
      <c r="E27" s="128" t="e">
        <f>SUM(E12:E26)</f>
        <v>#DIV/0!</v>
      </c>
      <c r="F27" s="136" t="e">
        <f>G27/D27</f>
        <v>#DIV/0!</v>
      </c>
      <c r="G27" s="127">
        <f>SUM(G12:G26)</f>
        <v>0</v>
      </c>
      <c r="H27" s="136" t="e">
        <f>I27/D27</f>
        <v>#DIV/0!</v>
      </c>
      <c r="I27" s="127">
        <f>SUM(I12:I26)</f>
        <v>0</v>
      </c>
      <c r="J27" s="136" t="e">
        <f>K27/D27</f>
        <v>#DIV/0!</v>
      </c>
      <c r="K27" s="142">
        <f>SUM(K12:K26)</f>
        <v>0</v>
      </c>
    </row>
    <row r="28" spans="1:13" x14ac:dyDescent="0.25">
      <c r="A28" s="204" t="s">
        <v>73</v>
      </c>
      <c r="B28" s="205"/>
      <c r="C28" s="205"/>
      <c r="D28" s="205"/>
      <c r="E28" s="205"/>
      <c r="F28" s="205"/>
      <c r="G28" s="205"/>
      <c r="H28" s="205"/>
      <c r="I28" s="205"/>
      <c r="J28" s="205"/>
      <c r="K28" s="206"/>
    </row>
    <row r="29" spans="1:13" x14ac:dyDescent="0.25">
      <c r="A29" s="143" t="s">
        <v>74</v>
      </c>
      <c r="B29" s="129"/>
      <c r="C29" s="129"/>
      <c r="D29" s="199"/>
      <c r="E29" s="199"/>
      <c r="F29" s="199"/>
      <c r="G29" s="199"/>
      <c r="H29" s="199"/>
      <c r="I29" s="199"/>
      <c r="J29" s="207">
        <f>K27</f>
        <v>0</v>
      </c>
      <c r="K29" s="208"/>
    </row>
    <row r="30" spans="1:13" x14ac:dyDescent="0.25">
      <c r="A30" s="144"/>
      <c r="B30" s="130"/>
      <c r="C30" s="130"/>
      <c r="D30" s="130"/>
      <c r="E30" s="130"/>
      <c r="F30" s="130"/>
      <c r="G30" s="130"/>
      <c r="H30" s="130"/>
      <c r="I30" s="130"/>
      <c r="J30" s="130"/>
      <c r="K30" s="145"/>
    </row>
    <row r="31" spans="1:13" ht="14.25" customHeight="1" x14ac:dyDescent="0.25">
      <c r="A31" s="91"/>
      <c r="B31" s="92"/>
      <c r="C31" s="92"/>
      <c r="D31" s="92"/>
      <c r="E31" s="92"/>
      <c r="F31" s="92"/>
      <c r="G31" s="92"/>
      <c r="H31" s="92"/>
      <c r="I31" s="92"/>
      <c r="J31" s="12"/>
      <c r="K31" s="94"/>
    </row>
    <row r="32" spans="1:13" ht="14.25" customHeight="1" x14ac:dyDescent="0.25">
      <c r="A32" s="91"/>
      <c r="B32" s="92"/>
      <c r="C32" s="92"/>
      <c r="D32" s="92"/>
      <c r="E32" s="92"/>
      <c r="F32" s="92"/>
      <c r="G32" s="92"/>
      <c r="H32" s="92"/>
      <c r="I32" s="92"/>
      <c r="J32" s="12"/>
      <c r="K32" s="94"/>
    </row>
    <row r="33" spans="1:11" x14ac:dyDescent="0.25">
      <c r="A33" s="209" t="s">
        <v>75</v>
      </c>
      <c r="B33" s="210"/>
      <c r="C33" s="210"/>
      <c r="D33" s="210"/>
      <c r="E33" s="210"/>
      <c r="F33" s="92"/>
      <c r="G33" s="92"/>
      <c r="H33" s="92"/>
      <c r="I33" s="92"/>
      <c r="J33" s="90"/>
      <c r="K33" s="95"/>
    </row>
    <row r="34" spans="1:11" x14ac:dyDescent="0.25">
      <c r="A34" s="200" t="s">
        <v>110</v>
      </c>
      <c r="B34" s="201"/>
      <c r="C34" s="201"/>
      <c r="D34" s="96"/>
      <c r="E34" s="97"/>
      <c r="F34" s="98"/>
      <c r="G34" s="98"/>
      <c r="H34" s="98"/>
      <c r="I34" s="98"/>
      <c r="J34" s="98"/>
      <c r="K34" s="99"/>
    </row>
    <row r="35" spans="1:11" x14ac:dyDescent="0.25">
      <c r="A35" s="200" t="s">
        <v>108</v>
      </c>
      <c r="B35" s="201"/>
      <c r="C35" s="201"/>
      <c r="D35" s="97"/>
      <c r="E35" s="97"/>
      <c r="F35" s="98"/>
      <c r="G35" s="100" t="s">
        <v>32</v>
      </c>
      <c r="H35" s="100"/>
      <c r="I35" s="100"/>
      <c r="J35" s="92"/>
      <c r="K35" s="93"/>
    </row>
    <row r="36" spans="1:11" ht="15.75" thickBot="1" x14ac:dyDescent="0.3">
      <c r="A36" s="202"/>
      <c r="B36" s="203"/>
      <c r="C36" s="203"/>
      <c r="D36" s="101"/>
      <c r="E36" s="101"/>
      <c r="F36" s="101"/>
      <c r="G36" s="101"/>
      <c r="H36" s="101"/>
      <c r="I36" s="101"/>
      <c r="J36" s="102"/>
      <c r="K36" s="103"/>
    </row>
  </sheetData>
  <mergeCells count="36">
    <mergeCell ref="D29:I29"/>
    <mergeCell ref="A34:C34"/>
    <mergeCell ref="A35:C35"/>
    <mergeCell ref="A36:C36"/>
    <mergeCell ref="B14:C14"/>
    <mergeCell ref="B15:C15"/>
    <mergeCell ref="B16:C16"/>
    <mergeCell ref="B17:C17"/>
    <mergeCell ref="B18:C18"/>
    <mergeCell ref="B19:C19"/>
    <mergeCell ref="A28:K28"/>
    <mergeCell ref="J29:K29"/>
    <mergeCell ref="A33:E33"/>
    <mergeCell ref="B26:C26"/>
    <mergeCell ref="B22:C22"/>
    <mergeCell ref="B23:C23"/>
    <mergeCell ref="B24:C24"/>
    <mergeCell ref="B25:C25"/>
    <mergeCell ref="A5:G5"/>
    <mergeCell ref="B12:C12"/>
    <mergeCell ref="B13:C13"/>
    <mergeCell ref="B20:C20"/>
    <mergeCell ref="B21:C21"/>
    <mergeCell ref="A4:G4"/>
    <mergeCell ref="A1:K1"/>
    <mergeCell ref="H10:I10"/>
    <mergeCell ref="A6:G6"/>
    <mergeCell ref="A7:E7"/>
    <mergeCell ref="J7:K7"/>
    <mergeCell ref="A9:K9"/>
    <mergeCell ref="A10:A11"/>
    <mergeCell ref="B10:C11"/>
    <mergeCell ref="D10:E10"/>
    <mergeCell ref="F10:G10"/>
    <mergeCell ref="J10:K10"/>
    <mergeCell ref="A2:K2"/>
  </mergeCells>
  <phoneticPr fontId="4" type="noConversion"/>
  <pageMargins left="0.70833333333333304" right="0.70833333333333304" top="1.96" bottom="0.98680555555555605" header="0.67" footer="0.61180555555555605"/>
  <pageSetup paperSize="9" scale="69" firstPageNumber="0" fitToHeight="0" orientation="landscape" r:id="rId1"/>
  <headerFooter>
    <oddHeader>&amp;C&amp;G</oddHeader>
    <oddFooter>&amp;C&amp;"Arial,Normal"&amp;8Prefeitura Municipal da Estância Turística de Paraguaçu Paulista - Av. Siqueira Campos, 1430 CEP 19703-061
Fone: (18)3361-9100  – Estância Turística de Paraguaçu Paulista - SP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4545D-BE62-4C35-9A80-F7B2CCCE78FE}">
  <dimension ref="A1:F39"/>
  <sheetViews>
    <sheetView view="pageBreakPreview" zoomScale="70" zoomScaleNormal="100" zoomScaleSheetLayoutView="70" workbookViewId="0">
      <selection activeCell="D42" sqref="D42"/>
    </sheetView>
  </sheetViews>
  <sheetFormatPr defaultRowHeight="15" x14ac:dyDescent="0.25"/>
  <cols>
    <col min="1" max="1" width="35.5703125" style="2" customWidth="1"/>
    <col min="2" max="5" width="12.7109375" style="2" customWidth="1"/>
    <col min="6" max="6" width="17" style="2" customWidth="1"/>
    <col min="7" max="256" width="9.140625" style="2"/>
    <col min="257" max="257" width="27.42578125" style="2" customWidth="1"/>
    <col min="258" max="261" width="12.7109375" style="2" customWidth="1"/>
    <col min="262" max="262" width="17.5703125" style="2" customWidth="1"/>
    <col min="263" max="512" width="9.140625" style="2"/>
    <col min="513" max="513" width="27.42578125" style="2" customWidth="1"/>
    <col min="514" max="517" width="12.7109375" style="2" customWidth="1"/>
    <col min="518" max="518" width="17.5703125" style="2" customWidth="1"/>
    <col min="519" max="768" width="9.140625" style="2"/>
    <col min="769" max="769" width="27.42578125" style="2" customWidth="1"/>
    <col min="770" max="773" width="12.7109375" style="2" customWidth="1"/>
    <col min="774" max="774" width="17.5703125" style="2" customWidth="1"/>
    <col min="775" max="1024" width="9.140625" style="2"/>
    <col min="1025" max="1025" width="27.42578125" style="2" customWidth="1"/>
    <col min="1026" max="1029" width="12.7109375" style="2" customWidth="1"/>
    <col min="1030" max="1030" width="17.5703125" style="2" customWidth="1"/>
    <col min="1031" max="1280" width="9.140625" style="2"/>
    <col min="1281" max="1281" width="27.42578125" style="2" customWidth="1"/>
    <col min="1282" max="1285" width="12.7109375" style="2" customWidth="1"/>
    <col min="1286" max="1286" width="17.5703125" style="2" customWidth="1"/>
    <col min="1287" max="1536" width="9.140625" style="2"/>
    <col min="1537" max="1537" width="27.42578125" style="2" customWidth="1"/>
    <col min="1538" max="1541" width="12.7109375" style="2" customWidth="1"/>
    <col min="1542" max="1542" width="17.5703125" style="2" customWidth="1"/>
    <col min="1543" max="1792" width="9.140625" style="2"/>
    <col min="1793" max="1793" width="27.42578125" style="2" customWidth="1"/>
    <col min="1794" max="1797" width="12.7109375" style="2" customWidth="1"/>
    <col min="1798" max="1798" width="17.5703125" style="2" customWidth="1"/>
    <col min="1799" max="2048" width="9.140625" style="2"/>
    <col min="2049" max="2049" width="27.42578125" style="2" customWidth="1"/>
    <col min="2050" max="2053" width="12.7109375" style="2" customWidth="1"/>
    <col min="2054" max="2054" width="17.5703125" style="2" customWidth="1"/>
    <col min="2055" max="2304" width="9.140625" style="2"/>
    <col min="2305" max="2305" width="27.42578125" style="2" customWidth="1"/>
    <col min="2306" max="2309" width="12.7109375" style="2" customWidth="1"/>
    <col min="2310" max="2310" width="17.5703125" style="2" customWidth="1"/>
    <col min="2311" max="2560" width="9.140625" style="2"/>
    <col min="2561" max="2561" width="27.42578125" style="2" customWidth="1"/>
    <col min="2562" max="2565" width="12.7109375" style="2" customWidth="1"/>
    <col min="2566" max="2566" width="17.5703125" style="2" customWidth="1"/>
    <col min="2567" max="2816" width="9.140625" style="2"/>
    <col min="2817" max="2817" width="27.42578125" style="2" customWidth="1"/>
    <col min="2818" max="2821" width="12.7109375" style="2" customWidth="1"/>
    <col min="2822" max="2822" width="17.5703125" style="2" customWidth="1"/>
    <col min="2823" max="3072" width="9.140625" style="2"/>
    <col min="3073" max="3073" width="27.42578125" style="2" customWidth="1"/>
    <col min="3074" max="3077" width="12.7109375" style="2" customWidth="1"/>
    <col min="3078" max="3078" width="17.5703125" style="2" customWidth="1"/>
    <col min="3079" max="3328" width="9.140625" style="2"/>
    <col min="3329" max="3329" width="27.42578125" style="2" customWidth="1"/>
    <col min="3330" max="3333" width="12.7109375" style="2" customWidth="1"/>
    <col min="3334" max="3334" width="17.5703125" style="2" customWidth="1"/>
    <col min="3335" max="3584" width="9.140625" style="2"/>
    <col min="3585" max="3585" width="27.42578125" style="2" customWidth="1"/>
    <col min="3586" max="3589" width="12.7109375" style="2" customWidth="1"/>
    <col min="3590" max="3590" width="17.5703125" style="2" customWidth="1"/>
    <col min="3591" max="3840" width="9.140625" style="2"/>
    <col min="3841" max="3841" width="27.42578125" style="2" customWidth="1"/>
    <col min="3842" max="3845" width="12.7109375" style="2" customWidth="1"/>
    <col min="3846" max="3846" width="17.5703125" style="2" customWidth="1"/>
    <col min="3847" max="4096" width="9.140625" style="2"/>
    <col min="4097" max="4097" width="27.42578125" style="2" customWidth="1"/>
    <col min="4098" max="4101" width="12.7109375" style="2" customWidth="1"/>
    <col min="4102" max="4102" width="17.5703125" style="2" customWidth="1"/>
    <col min="4103" max="4352" width="9.140625" style="2"/>
    <col min="4353" max="4353" width="27.42578125" style="2" customWidth="1"/>
    <col min="4354" max="4357" width="12.7109375" style="2" customWidth="1"/>
    <col min="4358" max="4358" width="17.5703125" style="2" customWidth="1"/>
    <col min="4359" max="4608" width="9.140625" style="2"/>
    <col min="4609" max="4609" width="27.42578125" style="2" customWidth="1"/>
    <col min="4610" max="4613" width="12.7109375" style="2" customWidth="1"/>
    <col min="4614" max="4614" width="17.5703125" style="2" customWidth="1"/>
    <col min="4615" max="4864" width="9.140625" style="2"/>
    <col min="4865" max="4865" width="27.42578125" style="2" customWidth="1"/>
    <col min="4866" max="4869" width="12.7109375" style="2" customWidth="1"/>
    <col min="4870" max="4870" width="17.5703125" style="2" customWidth="1"/>
    <col min="4871" max="5120" width="9.140625" style="2"/>
    <col min="5121" max="5121" width="27.42578125" style="2" customWidth="1"/>
    <col min="5122" max="5125" width="12.7109375" style="2" customWidth="1"/>
    <col min="5126" max="5126" width="17.5703125" style="2" customWidth="1"/>
    <col min="5127" max="5376" width="9.140625" style="2"/>
    <col min="5377" max="5377" width="27.42578125" style="2" customWidth="1"/>
    <col min="5378" max="5381" width="12.7109375" style="2" customWidth="1"/>
    <col min="5382" max="5382" width="17.5703125" style="2" customWidth="1"/>
    <col min="5383" max="5632" width="9.140625" style="2"/>
    <col min="5633" max="5633" width="27.42578125" style="2" customWidth="1"/>
    <col min="5634" max="5637" width="12.7109375" style="2" customWidth="1"/>
    <col min="5638" max="5638" width="17.5703125" style="2" customWidth="1"/>
    <col min="5639" max="5888" width="9.140625" style="2"/>
    <col min="5889" max="5889" width="27.42578125" style="2" customWidth="1"/>
    <col min="5890" max="5893" width="12.7109375" style="2" customWidth="1"/>
    <col min="5894" max="5894" width="17.5703125" style="2" customWidth="1"/>
    <col min="5895" max="6144" width="9.140625" style="2"/>
    <col min="6145" max="6145" width="27.42578125" style="2" customWidth="1"/>
    <col min="6146" max="6149" width="12.7109375" style="2" customWidth="1"/>
    <col min="6150" max="6150" width="17.5703125" style="2" customWidth="1"/>
    <col min="6151" max="6400" width="9.140625" style="2"/>
    <col min="6401" max="6401" width="27.42578125" style="2" customWidth="1"/>
    <col min="6402" max="6405" width="12.7109375" style="2" customWidth="1"/>
    <col min="6406" max="6406" width="17.5703125" style="2" customWidth="1"/>
    <col min="6407" max="6656" width="9.140625" style="2"/>
    <col min="6657" max="6657" width="27.42578125" style="2" customWidth="1"/>
    <col min="6658" max="6661" width="12.7109375" style="2" customWidth="1"/>
    <col min="6662" max="6662" width="17.5703125" style="2" customWidth="1"/>
    <col min="6663" max="6912" width="9.140625" style="2"/>
    <col min="6913" max="6913" width="27.42578125" style="2" customWidth="1"/>
    <col min="6914" max="6917" width="12.7109375" style="2" customWidth="1"/>
    <col min="6918" max="6918" width="17.5703125" style="2" customWidth="1"/>
    <col min="6919" max="7168" width="9.140625" style="2"/>
    <col min="7169" max="7169" width="27.42578125" style="2" customWidth="1"/>
    <col min="7170" max="7173" width="12.7109375" style="2" customWidth="1"/>
    <col min="7174" max="7174" width="17.5703125" style="2" customWidth="1"/>
    <col min="7175" max="7424" width="9.140625" style="2"/>
    <col min="7425" max="7425" width="27.42578125" style="2" customWidth="1"/>
    <col min="7426" max="7429" width="12.7109375" style="2" customWidth="1"/>
    <col min="7430" max="7430" width="17.5703125" style="2" customWidth="1"/>
    <col min="7431" max="7680" width="9.140625" style="2"/>
    <col min="7681" max="7681" width="27.42578125" style="2" customWidth="1"/>
    <col min="7682" max="7685" width="12.7109375" style="2" customWidth="1"/>
    <col min="7686" max="7686" width="17.5703125" style="2" customWidth="1"/>
    <col min="7687" max="7936" width="9.140625" style="2"/>
    <col min="7937" max="7937" width="27.42578125" style="2" customWidth="1"/>
    <col min="7938" max="7941" width="12.7109375" style="2" customWidth="1"/>
    <col min="7942" max="7942" width="17.5703125" style="2" customWidth="1"/>
    <col min="7943" max="8192" width="9.140625" style="2"/>
    <col min="8193" max="8193" width="27.42578125" style="2" customWidth="1"/>
    <col min="8194" max="8197" width="12.7109375" style="2" customWidth="1"/>
    <col min="8198" max="8198" width="17.5703125" style="2" customWidth="1"/>
    <col min="8199" max="8448" width="9.140625" style="2"/>
    <col min="8449" max="8449" width="27.42578125" style="2" customWidth="1"/>
    <col min="8450" max="8453" width="12.7109375" style="2" customWidth="1"/>
    <col min="8454" max="8454" width="17.5703125" style="2" customWidth="1"/>
    <col min="8455" max="8704" width="9.140625" style="2"/>
    <col min="8705" max="8705" width="27.42578125" style="2" customWidth="1"/>
    <col min="8706" max="8709" width="12.7109375" style="2" customWidth="1"/>
    <col min="8710" max="8710" width="17.5703125" style="2" customWidth="1"/>
    <col min="8711" max="8960" width="9.140625" style="2"/>
    <col min="8961" max="8961" width="27.42578125" style="2" customWidth="1"/>
    <col min="8962" max="8965" width="12.7109375" style="2" customWidth="1"/>
    <col min="8966" max="8966" width="17.5703125" style="2" customWidth="1"/>
    <col min="8967" max="9216" width="9.140625" style="2"/>
    <col min="9217" max="9217" width="27.42578125" style="2" customWidth="1"/>
    <col min="9218" max="9221" width="12.7109375" style="2" customWidth="1"/>
    <col min="9222" max="9222" width="17.5703125" style="2" customWidth="1"/>
    <col min="9223" max="9472" width="9.140625" style="2"/>
    <col min="9473" max="9473" width="27.42578125" style="2" customWidth="1"/>
    <col min="9474" max="9477" width="12.7109375" style="2" customWidth="1"/>
    <col min="9478" max="9478" width="17.5703125" style="2" customWidth="1"/>
    <col min="9479" max="9728" width="9.140625" style="2"/>
    <col min="9729" max="9729" width="27.42578125" style="2" customWidth="1"/>
    <col min="9730" max="9733" width="12.7109375" style="2" customWidth="1"/>
    <col min="9734" max="9734" width="17.5703125" style="2" customWidth="1"/>
    <col min="9735" max="9984" width="9.140625" style="2"/>
    <col min="9985" max="9985" width="27.42578125" style="2" customWidth="1"/>
    <col min="9986" max="9989" width="12.7109375" style="2" customWidth="1"/>
    <col min="9990" max="9990" width="17.5703125" style="2" customWidth="1"/>
    <col min="9991" max="10240" width="9.140625" style="2"/>
    <col min="10241" max="10241" width="27.42578125" style="2" customWidth="1"/>
    <col min="10242" max="10245" width="12.7109375" style="2" customWidth="1"/>
    <col min="10246" max="10246" width="17.5703125" style="2" customWidth="1"/>
    <col min="10247" max="10496" width="9.140625" style="2"/>
    <col min="10497" max="10497" width="27.42578125" style="2" customWidth="1"/>
    <col min="10498" max="10501" width="12.7109375" style="2" customWidth="1"/>
    <col min="10502" max="10502" width="17.5703125" style="2" customWidth="1"/>
    <col min="10503" max="10752" width="9.140625" style="2"/>
    <col min="10753" max="10753" width="27.42578125" style="2" customWidth="1"/>
    <col min="10754" max="10757" width="12.7109375" style="2" customWidth="1"/>
    <col min="10758" max="10758" width="17.5703125" style="2" customWidth="1"/>
    <col min="10759" max="11008" width="9.140625" style="2"/>
    <col min="11009" max="11009" width="27.42578125" style="2" customWidth="1"/>
    <col min="11010" max="11013" width="12.7109375" style="2" customWidth="1"/>
    <col min="11014" max="11014" width="17.5703125" style="2" customWidth="1"/>
    <col min="11015" max="11264" width="9.140625" style="2"/>
    <col min="11265" max="11265" width="27.42578125" style="2" customWidth="1"/>
    <col min="11266" max="11269" width="12.7109375" style="2" customWidth="1"/>
    <col min="11270" max="11270" width="17.5703125" style="2" customWidth="1"/>
    <col min="11271" max="11520" width="9.140625" style="2"/>
    <col min="11521" max="11521" width="27.42578125" style="2" customWidth="1"/>
    <col min="11522" max="11525" width="12.7109375" style="2" customWidth="1"/>
    <col min="11526" max="11526" width="17.5703125" style="2" customWidth="1"/>
    <col min="11527" max="11776" width="9.140625" style="2"/>
    <col min="11777" max="11777" width="27.42578125" style="2" customWidth="1"/>
    <col min="11778" max="11781" width="12.7109375" style="2" customWidth="1"/>
    <col min="11782" max="11782" width="17.5703125" style="2" customWidth="1"/>
    <col min="11783" max="12032" width="9.140625" style="2"/>
    <col min="12033" max="12033" width="27.42578125" style="2" customWidth="1"/>
    <col min="12034" max="12037" width="12.7109375" style="2" customWidth="1"/>
    <col min="12038" max="12038" width="17.5703125" style="2" customWidth="1"/>
    <col min="12039" max="12288" width="9.140625" style="2"/>
    <col min="12289" max="12289" width="27.42578125" style="2" customWidth="1"/>
    <col min="12290" max="12293" width="12.7109375" style="2" customWidth="1"/>
    <col min="12294" max="12294" width="17.5703125" style="2" customWidth="1"/>
    <col min="12295" max="12544" width="9.140625" style="2"/>
    <col min="12545" max="12545" width="27.42578125" style="2" customWidth="1"/>
    <col min="12546" max="12549" width="12.7109375" style="2" customWidth="1"/>
    <col min="12550" max="12550" width="17.5703125" style="2" customWidth="1"/>
    <col min="12551" max="12800" width="9.140625" style="2"/>
    <col min="12801" max="12801" width="27.42578125" style="2" customWidth="1"/>
    <col min="12802" max="12805" width="12.7109375" style="2" customWidth="1"/>
    <col min="12806" max="12806" width="17.5703125" style="2" customWidth="1"/>
    <col min="12807" max="13056" width="9.140625" style="2"/>
    <col min="13057" max="13057" width="27.42578125" style="2" customWidth="1"/>
    <col min="13058" max="13061" width="12.7109375" style="2" customWidth="1"/>
    <col min="13062" max="13062" width="17.5703125" style="2" customWidth="1"/>
    <col min="13063" max="13312" width="9.140625" style="2"/>
    <col min="13313" max="13313" width="27.42578125" style="2" customWidth="1"/>
    <col min="13314" max="13317" width="12.7109375" style="2" customWidth="1"/>
    <col min="13318" max="13318" width="17.5703125" style="2" customWidth="1"/>
    <col min="13319" max="13568" width="9.140625" style="2"/>
    <col min="13569" max="13569" width="27.42578125" style="2" customWidth="1"/>
    <col min="13570" max="13573" width="12.7109375" style="2" customWidth="1"/>
    <col min="13574" max="13574" width="17.5703125" style="2" customWidth="1"/>
    <col min="13575" max="13824" width="9.140625" style="2"/>
    <col min="13825" max="13825" width="27.42578125" style="2" customWidth="1"/>
    <col min="13826" max="13829" width="12.7109375" style="2" customWidth="1"/>
    <col min="13830" max="13830" width="17.5703125" style="2" customWidth="1"/>
    <col min="13831" max="14080" width="9.140625" style="2"/>
    <col min="14081" max="14081" width="27.42578125" style="2" customWidth="1"/>
    <col min="14082" max="14085" width="12.7109375" style="2" customWidth="1"/>
    <col min="14086" max="14086" width="17.5703125" style="2" customWidth="1"/>
    <col min="14087" max="14336" width="9.140625" style="2"/>
    <col min="14337" max="14337" width="27.42578125" style="2" customWidth="1"/>
    <col min="14338" max="14341" width="12.7109375" style="2" customWidth="1"/>
    <col min="14342" max="14342" width="17.5703125" style="2" customWidth="1"/>
    <col min="14343" max="14592" width="9.140625" style="2"/>
    <col min="14593" max="14593" width="27.42578125" style="2" customWidth="1"/>
    <col min="14594" max="14597" width="12.7109375" style="2" customWidth="1"/>
    <col min="14598" max="14598" width="17.5703125" style="2" customWidth="1"/>
    <col min="14599" max="14848" width="9.140625" style="2"/>
    <col min="14849" max="14849" width="27.42578125" style="2" customWidth="1"/>
    <col min="14850" max="14853" width="12.7109375" style="2" customWidth="1"/>
    <col min="14854" max="14854" width="17.5703125" style="2" customWidth="1"/>
    <col min="14855" max="15104" width="9.140625" style="2"/>
    <col min="15105" max="15105" width="27.42578125" style="2" customWidth="1"/>
    <col min="15106" max="15109" width="12.7109375" style="2" customWidth="1"/>
    <col min="15110" max="15110" width="17.5703125" style="2" customWidth="1"/>
    <col min="15111" max="15360" width="9.140625" style="2"/>
    <col min="15361" max="15361" width="27.42578125" style="2" customWidth="1"/>
    <col min="15362" max="15365" width="12.7109375" style="2" customWidth="1"/>
    <col min="15366" max="15366" width="17.5703125" style="2" customWidth="1"/>
    <col min="15367" max="15616" width="9.140625" style="2"/>
    <col min="15617" max="15617" width="27.42578125" style="2" customWidth="1"/>
    <col min="15618" max="15621" width="12.7109375" style="2" customWidth="1"/>
    <col min="15622" max="15622" width="17.5703125" style="2" customWidth="1"/>
    <col min="15623" max="15872" width="9.140625" style="2"/>
    <col min="15873" max="15873" width="27.42578125" style="2" customWidth="1"/>
    <col min="15874" max="15877" width="12.7109375" style="2" customWidth="1"/>
    <col min="15878" max="15878" width="17.5703125" style="2" customWidth="1"/>
    <col min="15879" max="16128" width="9.140625" style="2"/>
    <col min="16129" max="16129" width="27.42578125" style="2" customWidth="1"/>
    <col min="16130" max="16133" width="12.7109375" style="2" customWidth="1"/>
    <col min="16134" max="16134" width="17.5703125" style="2" customWidth="1"/>
    <col min="16135" max="16384" width="9.140625" style="2"/>
  </cols>
  <sheetData>
    <row r="1" spans="1:6" ht="24.75" customHeight="1" x14ac:dyDescent="0.25">
      <c r="A1" s="214" t="s">
        <v>77</v>
      </c>
      <c r="B1" s="215"/>
      <c r="C1" s="215"/>
      <c r="D1" s="215"/>
      <c r="E1" s="215"/>
      <c r="F1" s="216"/>
    </row>
    <row r="2" spans="1:6" ht="24.75" customHeight="1" x14ac:dyDescent="0.25">
      <c r="A2" s="217" t="s">
        <v>83</v>
      </c>
      <c r="B2" s="218"/>
      <c r="C2" s="218"/>
      <c r="D2" s="218"/>
      <c r="E2" s="218"/>
      <c r="F2" s="219"/>
    </row>
    <row r="3" spans="1:6" ht="15.75" thickBot="1" x14ac:dyDescent="0.3">
      <c r="A3" s="19"/>
      <c r="B3" s="11"/>
      <c r="C3" s="11"/>
      <c r="D3" s="12"/>
      <c r="E3" s="12"/>
      <c r="F3" s="20"/>
    </row>
    <row r="4" spans="1:6" ht="15.75" thickBot="1" x14ac:dyDescent="0.3">
      <c r="A4" s="51" t="s">
        <v>78</v>
      </c>
      <c r="B4" s="47" t="s">
        <v>84</v>
      </c>
      <c r="C4" s="47" t="s">
        <v>85</v>
      </c>
      <c r="D4" s="47" t="s">
        <v>86</v>
      </c>
      <c r="E4" s="47" t="s">
        <v>79</v>
      </c>
      <c r="F4" s="47" t="s">
        <v>80</v>
      </c>
    </row>
    <row r="5" spans="1:6" ht="30" customHeight="1" thickBot="1" x14ac:dyDescent="0.3">
      <c r="A5" s="52" t="s">
        <v>87</v>
      </c>
      <c r="B5" s="5">
        <v>0.03</v>
      </c>
      <c r="C5" s="5">
        <v>0.04</v>
      </c>
      <c r="D5" s="5">
        <v>5.5E-2</v>
      </c>
      <c r="E5" s="46">
        <v>0.03</v>
      </c>
      <c r="F5" s="21" t="str">
        <f>IF(AND(E5&gt;=B5,E5&lt;=D5),"OK","Não OK")</f>
        <v>OK</v>
      </c>
    </row>
    <row r="6" spans="1:6" ht="30" customHeight="1" thickBot="1" x14ac:dyDescent="0.3">
      <c r="A6" s="52" t="s">
        <v>88</v>
      </c>
      <c r="B6" s="5">
        <v>8.0000000000000002E-3</v>
      </c>
      <c r="C6" s="5">
        <v>8.0000000000000002E-3</v>
      </c>
      <c r="D6" s="5">
        <v>0.01</v>
      </c>
      <c r="E6" s="46">
        <v>8.0000000000000002E-3</v>
      </c>
      <c r="F6" s="21" t="str">
        <f>IF(AND(E6&gt;=B6,E6&lt;=D6),"OK","Não OK")</f>
        <v>OK</v>
      </c>
    </row>
    <row r="7" spans="1:6" ht="30" customHeight="1" thickBot="1" x14ac:dyDescent="0.3">
      <c r="A7" s="52" t="s">
        <v>89</v>
      </c>
      <c r="B7" s="5">
        <v>9.7000000000000003E-3</v>
      </c>
      <c r="C7" s="5">
        <v>1.2699999999999999E-2</v>
      </c>
      <c r="D7" s="5">
        <v>1.2699999999999999E-2</v>
      </c>
      <c r="E7" s="46">
        <v>7.0000000000000001E-3</v>
      </c>
      <c r="F7" s="21" t="str">
        <f>IF(AND(E7&gt;=B7,E7&lt;=D7),"OK","Não OK")</f>
        <v>Não OK</v>
      </c>
    </row>
    <row r="8" spans="1:6" ht="30" customHeight="1" thickBot="1" x14ac:dyDescent="0.3">
      <c r="A8" s="52" t="s">
        <v>90</v>
      </c>
      <c r="B8" s="5">
        <v>5.8999999999999999E-3</v>
      </c>
      <c r="C8" s="5">
        <v>1.23E-2</v>
      </c>
      <c r="D8" s="5">
        <v>1.3899999999999999E-2</v>
      </c>
      <c r="E8" s="46">
        <v>1.01E-2</v>
      </c>
      <c r="F8" s="21" t="str">
        <f>IF(AND(E8&gt;=B8,E8&lt;=D8),"OK","Não OK")</f>
        <v>OK</v>
      </c>
    </row>
    <row r="9" spans="1:6" ht="30" customHeight="1" thickBot="1" x14ac:dyDescent="0.3">
      <c r="A9" s="52" t="s">
        <v>91</v>
      </c>
      <c r="B9" s="5">
        <v>6.1600000000000002E-2</v>
      </c>
      <c r="C9" s="5">
        <v>7.3999999999999996E-2</v>
      </c>
      <c r="D9" s="5">
        <v>8.9599999999999999E-2</v>
      </c>
      <c r="E9" s="46">
        <v>8.8999999999999996E-2</v>
      </c>
      <c r="F9" s="21" t="str">
        <f>IF(AND(E9&gt;=B9,E9&lt;=D9),"OK","Não OK")</f>
        <v>OK</v>
      </c>
    </row>
    <row r="10" spans="1:6" ht="30" customHeight="1" thickBot="1" x14ac:dyDescent="0.3">
      <c r="A10" s="52" t="s">
        <v>92</v>
      </c>
      <c r="B10" s="220" t="s">
        <v>93</v>
      </c>
      <c r="C10" s="221"/>
      <c r="D10" s="221"/>
      <c r="E10" s="46">
        <v>0.05</v>
      </c>
      <c r="F10" s="22"/>
    </row>
    <row r="11" spans="1:6" ht="15.75" thickBot="1" x14ac:dyDescent="0.3">
      <c r="A11" s="53" t="s">
        <v>94</v>
      </c>
      <c r="B11" s="54">
        <v>0.2034</v>
      </c>
      <c r="C11" s="54">
        <v>0.22120000000000001</v>
      </c>
      <c r="D11" s="54">
        <v>0.25</v>
      </c>
      <c r="E11" s="55"/>
      <c r="F11" s="56"/>
    </row>
    <row r="12" spans="1:6" ht="15.75" thickTop="1" x14ac:dyDescent="0.25">
      <c r="A12" s="23"/>
      <c r="B12" s="13"/>
      <c r="C12" s="13"/>
      <c r="D12" s="14"/>
      <c r="E12" s="14"/>
      <c r="F12" s="24"/>
    </row>
    <row r="13" spans="1:6" x14ac:dyDescent="0.25">
      <c r="A13" s="23"/>
      <c r="B13" s="13"/>
      <c r="C13" s="13"/>
      <c r="D13" s="14"/>
      <c r="E13" s="14"/>
      <c r="F13" s="24"/>
    </row>
    <row r="14" spans="1:6" x14ac:dyDescent="0.25">
      <c r="A14" s="23"/>
      <c r="B14" s="13"/>
      <c r="C14" s="13"/>
      <c r="D14" s="14"/>
      <c r="E14" s="14"/>
      <c r="F14" s="24"/>
    </row>
    <row r="15" spans="1:6" x14ac:dyDescent="0.25">
      <c r="A15" s="23"/>
      <c r="B15" s="13"/>
      <c r="C15" s="13"/>
      <c r="D15" s="14"/>
      <c r="E15" s="14"/>
      <c r="F15" s="24"/>
    </row>
    <row r="16" spans="1:6" x14ac:dyDescent="0.25">
      <c r="A16" s="23"/>
      <c r="B16" s="13"/>
      <c r="C16" s="13"/>
      <c r="D16" s="14"/>
      <c r="E16" s="14"/>
      <c r="F16" s="24"/>
    </row>
    <row r="17" spans="1:6" x14ac:dyDescent="0.25">
      <c r="A17" s="23"/>
      <c r="B17" s="13"/>
      <c r="C17" s="13"/>
      <c r="D17" s="14"/>
      <c r="E17" s="14"/>
      <c r="F17" s="24"/>
    </row>
    <row r="18" spans="1:6" x14ac:dyDescent="0.25">
      <c r="A18" s="23"/>
      <c r="B18" s="13"/>
      <c r="C18" s="13"/>
      <c r="D18" s="14"/>
      <c r="E18" s="14"/>
      <c r="F18" s="24"/>
    </row>
    <row r="19" spans="1:6" x14ac:dyDescent="0.25">
      <c r="A19" s="23"/>
      <c r="B19" s="13"/>
      <c r="C19" s="13"/>
      <c r="D19" s="14"/>
      <c r="E19" s="14"/>
      <c r="F19" s="24"/>
    </row>
    <row r="20" spans="1:6" x14ac:dyDescent="0.25">
      <c r="A20" s="23"/>
      <c r="B20" s="13"/>
      <c r="C20" s="13"/>
      <c r="D20" s="14"/>
      <c r="E20" s="14"/>
      <c r="F20" s="24"/>
    </row>
    <row r="21" spans="1:6" x14ac:dyDescent="0.25">
      <c r="A21" s="23"/>
      <c r="B21" s="13"/>
      <c r="C21" s="13"/>
      <c r="D21" s="14"/>
      <c r="E21" s="14"/>
      <c r="F21" s="24"/>
    </row>
    <row r="22" spans="1:6" x14ac:dyDescent="0.25">
      <c r="A22" s="23"/>
      <c r="B22" s="13"/>
      <c r="C22" s="13"/>
      <c r="D22" s="14"/>
      <c r="E22" s="14"/>
      <c r="F22" s="24"/>
    </row>
    <row r="23" spans="1:6" ht="15.75" thickBot="1" x14ac:dyDescent="0.3">
      <c r="A23" s="23"/>
      <c r="B23" s="13"/>
      <c r="C23" s="13"/>
      <c r="D23" s="14"/>
      <c r="E23" s="14"/>
      <c r="F23" s="24"/>
    </row>
    <row r="24" spans="1:6" ht="16.5" thickBot="1" x14ac:dyDescent="0.3">
      <c r="A24" s="25" t="s">
        <v>81</v>
      </c>
      <c r="B24" s="48">
        <f>(((1+E5+E6+E7)*(1+E8)*(1+E9)/(1-E10))-1)</f>
        <v>0.20999878999999999</v>
      </c>
      <c r="C24" s="49"/>
      <c r="D24" s="50" t="str">
        <f>IF(AND(B24&gt;=B11,B24&lt;=D11),"OK","Não OK")</f>
        <v>OK</v>
      </c>
      <c r="E24" s="14"/>
      <c r="F24" s="24"/>
    </row>
    <row r="25" spans="1:6" x14ac:dyDescent="0.25">
      <c r="A25" s="26"/>
      <c r="B25" s="14"/>
      <c r="C25" s="14"/>
      <c r="D25" s="14"/>
      <c r="E25" s="14"/>
      <c r="F25" s="24"/>
    </row>
    <row r="26" spans="1:6" x14ac:dyDescent="0.25">
      <c r="A26" s="27" t="s">
        <v>95</v>
      </c>
      <c r="B26" s="6"/>
      <c r="C26" s="6"/>
      <c r="D26" s="6"/>
      <c r="E26" s="7"/>
      <c r="F26" s="28"/>
    </row>
    <row r="27" spans="1:6" x14ac:dyDescent="0.25">
      <c r="A27" s="29" t="s">
        <v>96</v>
      </c>
      <c r="B27" s="15"/>
      <c r="C27" s="15"/>
      <c r="D27" s="15"/>
      <c r="E27" s="16"/>
      <c r="F27" s="30"/>
    </row>
    <row r="28" spans="1:6" x14ac:dyDescent="0.25">
      <c r="A28" s="29" t="s">
        <v>97</v>
      </c>
      <c r="B28" s="15"/>
      <c r="C28" s="15"/>
      <c r="D28" s="15"/>
      <c r="E28" s="16"/>
      <c r="F28" s="31"/>
    </row>
    <row r="29" spans="1:6" x14ac:dyDescent="0.25">
      <c r="A29" s="29" t="s">
        <v>98</v>
      </c>
      <c r="B29" s="15"/>
      <c r="C29" s="15"/>
      <c r="D29" s="15"/>
      <c r="E29" s="16"/>
      <c r="F29" s="31"/>
    </row>
    <row r="30" spans="1:6" x14ac:dyDescent="0.25">
      <c r="A30" s="32" t="str">
        <f>ORÇAMENTO!A4</f>
        <v>LOCAL: AVENIDA AEROPORTO S/N  – JD AEROPORTO - PARAGUAÇU PAULISTA – SP</v>
      </c>
      <c r="B30" s="8"/>
      <c r="C30" s="8"/>
      <c r="D30" s="8"/>
      <c r="E30" s="9"/>
      <c r="F30" s="33"/>
    </row>
    <row r="31" spans="1:6" ht="6.75" customHeight="1" x14ac:dyDescent="0.25">
      <c r="A31" s="34"/>
      <c r="B31" s="17"/>
      <c r="C31" s="17"/>
      <c r="D31" s="17"/>
      <c r="E31" s="17"/>
      <c r="F31" s="35"/>
    </row>
    <row r="32" spans="1:6" x14ac:dyDescent="0.25">
      <c r="A32" s="36"/>
      <c r="B32" s="10"/>
      <c r="C32" s="10"/>
      <c r="D32" s="10"/>
      <c r="E32" s="10"/>
      <c r="F32" s="37"/>
    </row>
    <row r="33" spans="1:6" x14ac:dyDescent="0.25">
      <c r="A33" s="34"/>
      <c r="B33" s="17"/>
      <c r="C33" s="17"/>
      <c r="D33" s="17"/>
      <c r="E33" s="17"/>
      <c r="F33" s="35"/>
    </row>
    <row r="34" spans="1:6" x14ac:dyDescent="0.25">
      <c r="A34" s="34"/>
      <c r="B34" s="17"/>
      <c r="C34" s="17"/>
      <c r="D34" s="17"/>
      <c r="E34" s="17"/>
      <c r="F34" s="35"/>
    </row>
    <row r="35" spans="1:6" x14ac:dyDescent="0.25">
      <c r="A35" s="212" t="s">
        <v>82</v>
      </c>
      <c r="B35" s="211"/>
      <c r="C35" s="211"/>
      <c r="D35" s="211"/>
      <c r="E35" s="211"/>
      <c r="F35" s="213"/>
    </row>
    <row r="36" spans="1:6" x14ac:dyDescent="0.25">
      <c r="A36" s="212" t="s">
        <v>107</v>
      </c>
      <c r="B36" s="211"/>
      <c r="C36" s="211"/>
      <c r="D36" s="211"/>
      <c r="E36" s="211"/>
      <c r="F36" s="213"/>
    </row>
    <row r="37" spans="1:6" ht="10.5" customHeight="1" x14ac:dyDescent="0.25">
      <c r="A37" s="212" t="s">
        <v>111</v>
      </c>
      <c r="B37" s="211"/>
      <c r="C37" s="211"/>
      <c r="D37" s="211"/>
      <c r="E37" s="211"/>
      <c r="F37" s="213"/>
    </row>
    <row r="38" spans="1:6" x14ac:dyDescent="0.25">
      <c r="A38" s="38"/>
      <c r="B38" s="211"/>
      <c r="C38" s="211"/>
      <c r="D38" s="211"/>
      <c r="E38" s="18"/>
      <c r="F38" s="39"/>
    </row>
    <row r="39" spans="1:6" ht="15.75" thickBot="1" x14ac:dyDescent="0.3">
      <c r="A39" s="40"/>
      <c r="B39" s="41"/>
      <c r="C39" s="41"/>
      <c r="D39" s="41"/>
      <c r="E39" s="41"/>
      <c r="F39" s="42"/>
    </row>
  </sheetData>
  <mergeCells count="7">
    <mergeCell ref="B38:D38"/>
    <mergeCell ref="A37:F37"/>
    <mergeCell ref="A1:F1"/>
    <mergeCell ref="A2:F2"/>
    <mergeCell ref="A36:F36"/>
    <mergeCell ref="B10:D10"/>
    <mergeCell ref="A35:F35"/>
  </mergeCells>
  <pageMargins left="0.46" right="0.511811024" top="1.93" bottom="0.78740157499999996" header="0.31496062000000002" footer="0.31496062000000002"/>
  <pageSetup paperSize="9" scale="91" orientation="portrait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</vt:lpstr>
      <vt:lpstr>BDI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NPC</cp:lastModifiedBy>
  <cp:revision>2</cp:revision>
  <cp:lastPrinted>2023-03-14T14:11:01Z</cp:lastPrinted>
  <dcterms:created xsi:type="dcterms:W3CDTF">2017-08-30T19:42:29Z</dcterms:created>
  <dcterms:modified xsi:type="dcterms:W3CDTF">2023-03-29T12:28:47Z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