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D DA PREFEITURA 22-09-2015\DEPARTAMENTO DE SAUDE\ANTIAN 2021-2024\UBS VILA NOVA\"/>
    </mc:Choice>
  </mc:AlternateContent>
  <xr:revisionPtr revIDLastSave="0" documentId="8_{97D20E02-2456-4C77-8520-EA433D0571B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1" r:id="rId1"/>
    <sheet name="CRONOGRAMA" sheetId="3" r:id="rId2"/>
  </sheets>
  <definedNames>
    <definedName name="_xlnm.Print_Area" localSheetId="0">'PLANILHA ORÇAMENTÁRIA'!$A$1:$F$170</definedName>
    <definedName name="_xlnm.Print_Titles" localSheetId="0">'PLANILHA ORÇAMENTÁRIA'!$1:$10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9" i="1" l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88" i="1"/>
  <c r="F87" i="1" l="1"/>
  <c r="C6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F127" i="1"/>
  <c r="F130" i="1" l="1"/>
  <c r="F129" i="1"/>
  <c r="F128" i="1"/>
  <c r="F126" i="1"/>
  <c r="F125" i="1"/>
  <c r="F124" i="1" l="1"/>
  <c r="F109" i="1" l="1"/>
  <c r="F108" i="1"/>
  <c r="F104" i="1"/>
  <c r="B18" i="3" l="1"/>
  <c r="B17" i="3"/>
  <c r="B16" i="3"/>
  <c r="B15" i="3"/>
  <c r="B14" i="3"/>
  <c r="B11" i="3"/>
  <c r="F64" i="1"/>
  <c r="F161" i="1"/>
  <c r="F160" i="1"/>
  <c r="F159" i="1"/>
  <c r="F157" i="1"/>
  <c r="F156" i="1"/>
  <c r="F155" i="1"/>
  <c r="F154" i="1"/>
  <c r="F153" i="1"/>
  <c r="F152" i="1"/>
  <c r="F150" i="1"/>
  <c r="F149" i="1"/>
  <c r="F148" i="1"/>
  <c r="F146" i="1"/>
  <c r="F145" i="1"/>
  <c r="F144" i="1"/>
  <c r="F143" i="1"/>
  <c r="F19" i="1"/>
  <c r="F20" i="1"/>
  <c r="F21" i="1"/>
  <c r="F22" i="1"/>
  <c r="F139" i="1"/>
  <c r="F141" i="1"/>
  <c r="F140" i="1"/>
  <c r="F138" i="1"/>
  <c r="F137" i="1"/>
  <c r="F136" i="1"/>
  <c r="F119" i="1"/>
  <c r="F134" i="1"/>
  <c r="F133" i="1"/>
  <c r="F132" i="1"/>
  <c r="F123" i="1"/>
  <c r="F122" i="1"/>
  <c r="F121" i="1"/>
  <c r="F120" i="1"/>
  <c r="F118" i="1"/>
  <c r="F117" i="1"/>
  <c r="F116" i="1"/>
  <c r="F114" i="1"/>
  <c r="F113" i="1"/>
  <c r="F112" i="1"/>
  <c r="F111" i="1"/>
  <c r="F107" i="1"/>
  <c r="F106" i="1"/>
  <c r="F105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2" i="1"/>
  <c r="F71" i="1"/>
  <c r="F70" i="1"/>
  <c r="F69" i="1"/>
  <c r="F68" i="1"/>
  <c r="F66" i="1"/>
  <c r="F65" i="1"/>
  <c r="F54" i="1"/>
  <c r="F55" i="1"/>
  <c r="F56" i="1"/>
  <c r="F57" i="1"/>
  <c r="F58" i="1"/>
  <c r="F59" i="1"/>
  <c r="F60" i="1"/>
  <c r="F61" i="1"/>
  <c r="F62" i="1"/>
  <c r="F53" i="1"/>
  <c r="F51" i="1"/>
  <c r="F50" i="1"/>
  <c r="F49" i="1"/>
  <c r="F47" i="1"/>
  <c r="F46" i="1"/>
  <c r="F40" i="1"/>
  <c r="F41" i="1"/>
  <c r="F42" i="1"/>
  <c r="F43" i="1"/>
  <c r="F44" i="1"/>
  <c r="F39" i="1"/>
  <c r="F33" i="1"/>
  <c r="F34" i="1"/>
  <c r="F35" i="1"/>
  <c r="F36" i="1"/>
  <c r="F37" i="1"/>
  <c r="F32" i="1"/>
  <c r="F25" i="1"/>
  <c r="F26" i="1"/>
  <c r="F27" i="1"/>
  <c r="F28" i="1"/>
  <c r="F29" i="1"/>
  <c r="F30" i="1"/>
  <c r="F24" i="1"/>
  <c r="F14" i="1"/>
  <c r="F15" i="1"/>
  <c r="F16" i="1"/>
  <c r="F17" i="1"/>
  <c r="F13" i="1"/>
  <c r="F73" i="1" l="1"/>
  <c r="F45" i="1"/>
  <c r="F103" i="1"/>
  <c r="F115" i="1"/>
  <c r="F158" i="1"/>
  <c r="F23" i="1"/>
  <c r="F38" i="1"/>
  <c r="F48" i="1"/>
  <c r="F52" i="1"/>
  <c r="F67" i="1"/>
  <c r="F31" i="1"/>
  <c r="F131" i="1"/>
  <c r="F135" i="1"/>
  <c r="F142" i="1"/>
  <c r="F147" i="1"/>
  <c r="F151" i="1"/>
  <c r="F63" i="1"/>
  <c r="F110" i="1"/>
  <c r="F18" i="1"/>
  <c r="F12" i="1"/>
  <c r="F162" i="1" l="1"/>
  <c r="A6" i="3"/>
  <c r="A4" i="3"/>
  <c r="T32" i="3" l="1"/>
  <c r="F163" i="1"/>
  <c r="F164" i="1" s="1"/>
  <c r="A5" i="3"/>
  <c r="A3" i="3"/>
  <c r="J32" i="3" l="1"/>
  <c r="I38" i="3" s="1"/>
  <c r="F32" i="3"/>
  <c r="E38" i="3" s="1"/>
  <c r="N32" i="3"/>
  <c r="S38" i="3"/>
  <c r="C32" i="3"/>
  <c r="H32" i="3" l="1"/>
  <c r="G38" i="3" s="1"/>
  <c r="L32" i="3"/>
  <c r="K38" i="3" s="1"/>
  <c r="R32" i="3"/>
  <c r="Q38" i="3" s="1"/>
  <c r="P32" i="3"/>
  <c r="O38" i="3" s="1"/>
  <c r="S32" i="3"/>
  <c r="I32" i="3"/>
  <c r="M38" i="3"/>
  <c r="M32" i="3"/>
  <c r="E32" i="3"/>
  <c r="K32" i="3" l="1"/>
  <c r="G32" i="3"/>
  <c r="Q32" i="3"/>
  <c r="O32" i="3"/>
  <c r="S40" i="3"/>
  <c r="D32" i="3"/>
</calcChain>
</file>

<file path=xl/sharedStrings.xml><?xml version="1.0" encoding="utf-8"?>
<sst xmlns="http://schemas.openxmlformats.org/spreadsheetml/2006/main" count="502" uniqueCount="346">
  <si>
    <t>MOBILIZAÇÃO - CANTEIRO DE OBRAS - DEMOLIÇÕES</t>
  </si>
  <si>
    <t>ITEM</t>
  </si>
  <si>
    <t>DISCRIMINAÇÃO</t>
  </si>
  <si>
    <t>1.1</t>
  </si>
  <si>
    <t>1.2</t>
  </si>
  <si>
    <t>UNID</t>
  </si>
  <si>
    <t>QDE</t>
  </si>
  <si>
    <t>1.3</t>
  </si>
  <si>
    <t>1.4</t>
  </si>
  <si>
    <t>UN</t>
  </si>
  <si>
    <t>MOVIMENTO DE TERRA</t>
  </si>
  <si>
    <t>2.1</t>
  </si>
  <si>
    <t>M3</t>
  </si>
  <si>
    <t>2.2</t>
  </si>
  <si>
    <t>2.3</t>
  </si>
  <si>
    <t>2.4</t>
  </si>
  <si>
    <t>COBERTURA</t>
  </si>
  <si>
    <t>3.1</t>
  </si>
  <si>
    <t>3.2</t>
  </si>
  <si>
    <t>3.3</t>
  </si>
  <si>
    <t>3.4</t>
  </si>
  <si>
    <t>M</t>
  </si>
  <si>
    <t>3.5</t>
  </si>
  <si>
    <t>3.6</t>
  </si>
  <si>
    <t>FUNDAÇÃO</t>
  </si>
  <si>
    <t>4.1</t>
  </si>
  <si>
    <t>KG</t>
  </si>
  <si>
    <t>4.2</t>
  </si>
  <si>
    <t>LASTRO DE BRITA</t>
  </si>
  <si>
    <t>4.3</t>
  </si>
  <si>
    <t>4.4</t>
  </si>
  <si>
    <t>4.5</t>
  </si>
  <si>
    <t>4.6</t>
  </si>
  <si>
    <t>ESTRUTURA</t>
  </si>
  <si>
    <t>ALVENARIA - VEDAÇÃO</t>
  </si>
  <si>
    <t>5.1</t>
  </si>
  <si>
    <t>IMPERMEABILIZAÇÃO</t>
  </si>
  <si>
    <t>6.1</t>
  </si>
  <si>
    <t>6.2</t>
  </si>
  <si>
    <t>7.1</t>
  </si>
  <si>
    <t>7.2</t>
  </si>
  <si>
    <t>7.3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</si>
  <si>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</si>
  <si>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</si>
  <si>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</si>
  <si>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</si>
  <si>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</si>
  <si>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</si>
  <si>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</si>
  <si>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</si>
  <si>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</si>
  <si>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</si>
  <si>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VIDRO LISO COMUM TRANSPARENTE, ESPESSURA 3MM</t>
  </si>
  <si>
    <t>INSTALAÇÕES ELETRICAS</t>
  </si>
  <si>
    <t>CJ</t>
  </si>
  <si>
    <t>REDE EXTERNA</t>
  </si>
  <si>
    <t>LIMPEZA FINAL DA OBRA</t>
  </si>
  <si>
    <t>PLANILHA ORÇAMENTÁRIA ESTIMATIVA</t>
  </si>
  <si>
    <t>METÁIS, ACESSÓRIOS E EQUIPAMENTOS</t>
  </si>
  <si>
    <t>PONTOS DE HIDRÁULICA</t>
  </si>
  <si>
    <t>BANCADA EM INOX COM 1 CUBA (C/VÁLVULA E SIFÃO EM METAL CROMADOS) COMPLETA - CEF PROJETO</t>
  </si>
  <si>
    <t>ESQUADRIAS</t>
  </si>
  <si>
    <t>KIT CAVALETE PVC COM REGISTRO 3/4" - FORNECIMENTO E INSTALACAO</t>
  </si>
  <si>
    <t>TOTAL GERAL</t>
  </si>
  <si>
    <t xml:space="preserve">VALOR TOTAL </t>
  </si>
  <si>
    <t xml:space="preserve">VALOR UNIT. </t>
  </si>
  <si>
    <t>LOCAL: RUA ALMEIDA JUNIOR S/N</t>
  </si>
  <si>
    <t>CRONOGRAMA FÍSICO FINANCEIRO</t>
  </si>
  <si>
    <t>TOTAL</t>
  </si>
  <si>
    <t>FÍSICO FINANCEIRO (EM %)</t>
  </si>
  <si>
    <t>DESCRIÇÃO</t>
  </si>
  <si>
    <t>PESO</t>
  </si>
  <si>
    <t>1º MÊS</t>
  </si>
  <si>
    <t>2º MÊS</t>
  </si>
  <si>
    <t>3º MÊS</t>
  </si>
  <si>
    <t>4º MÊS</t>
  </si>
  <si>
    <t>VALOR (R$)</t>
  </si>
  <si>
    <t>INCIDICE</t>
  </si>
  <si>
    <t>NO MÊS</t>
  </si>
  <si>
    <t>ACUMULADO</t>
  </si>
  <si>
    <t>FINANCEIRO NO MÊS (em R$)</t>
  </si>
  <si>
    <t>APLICAÇÃO DOS RECURSOS</t>
  </si>
  <si>
    <t>RECURSOS DA UNIÃO</t>
  </si>
  <si>
    <t>CONTRAPARTIDA</t>
  </si>
  <si>
    <t>OUTRAS FONTES</t>
  </si>
  <si>
    <t>VALOR TOTAL DO INVESTIMENTO</t>
  </si>
  <si>
    <t xml:space="preserve">RENATO ALVES BOTELHO </t>
  </si>
  <si>
    <t>Paraguaçu Paulista, 14 fevereiro de 2023</t>
  </si>
  <si>
    <t>CAU/SP A68216-0</t>
  </si>
  <si>
    <t>LOCAL E DATA</t>
  </si>
  <si>
    <t>5º MÊS</t>
  </si>
  <si>
    <t>6º MÊS</t>
  </si>
  <si>
    <t>7º MÊS</t>
  </si>
  <si>
    <t>8º MÊS</t>
  </si>
  <si>
    <t>Renato Alves Botelho</t>
  </si>
  <si>
    <t>Arquiteto e Urbanista</t>
  </si>
  <si>
    <t>_________________________</t>
  </si>
  <si>
    <t>PLACA DE OBRA EM CHAPA DE ACO GALVANIZADO</t>
  </si>
  <si>
    <t>m²</t>
  </si>
  <si>
    <t>GABARITO DE MADEIRA ESQUADRADO E NIVELADO PARA LOCAÇÃO DE OBRA</t>
  </si>
  <si>
    <t>LIGAÇÃO DOMICILIAR DE ESGOTO DN 100MM, DA CASA ATÉ A CAIXA, COMPOSTO POR 10,0M TUBO DE PVC ESGOTO PREDIAL DN 100MM E CAIXA DE ALVENARIA COM TAMPA DE CONCRETO - FORNECIMENTO E INSTALAÇÃO</t>
  </si>
  <si>
    <t>LOCAÇÃO DE CONTAINER TIPO DEPÓSITO - ÁREA MÍNIMA DE 13,80 M²</t>
  </si>
  <si>
    <t>UNMES</t>
  </si>
  <si>
    <t>ESCAVACAO MANUAL DE VALA EM  MATERIAL DE 1A CATEGORIA ATE 1,5M EXCLUINDO ESGOTAMENTO / ESCORAMENTO</t>
  </si>
  <si>
    <t>m³</t>
  </si>
  <si>
    <t>REATERRO DE VALA COM MATERIAL GRANULAR REAPROVEITADO ADENSADO E VIBRADO</t>
  </si>
  <si>
    <t>CARGA E DESCARGA MECANIZADAS DE ENTULHO EM CAMINHAO BASCULANTE 6 M3</t>
  </si>
  <si>
    <t>TRANSPORTE DE ENTULHO COM CAMINHAO BASCULANTE 6 M3, RODOVIA PAVIMENTADA, DMT 0,5 A 1,0 KM</t>
  </si>
  <si>
    <t>ESTRUTURA TRELIÇADA DE COBERTURA, TIPO FINK, COM LIGAÇÕES SOLDADAS, INCLUSOS PERFIS METÁLICOS, CHAPAS METÁLICAS, MÃO DE OBRA E TRANSPORTE COM GUINDASTE - FORNECIMENTO E INSTALAÇÃO. AF_01/2020_PSA</t>
  </si>
  <si>
    <t>TELHAMENTO COM TELHA DE AÇO/ALUMÍNIO E = 0,5 MM, COM ATÉ 2 ÁGUAS, INCLUSO IÇAMENTO. AF_07/2019</t>
  </si>
  <si>
    <t>TELHAS EM POLICARBONATO ALVEOLAR 6MM COM ESTRUTURA METÁLICA GALVANIZADA INSTALADA</t>
  </si>
  <si>
    <t>CUMEEIRA EM CHAPA DE AÇO PRÉ-PINTADA COM EPÓXI E POLIÉSTER, PERFIL TRAPEZOIDAL, COM ESPESSURA DE 0,50 MM</t>
  </si>
  <si>
    <t>CALHA EM CHAPA DE ACO GALVANIZADO NUMERO 24, DESENVOLVIMENTO DE 50CM</t>
  </si>
  <si>
    <t>RUFO EM CHAPA DE ACO GALVANIZADO NUMERO 24, DESENVOLVIMENTO DE 25CM</t>
  </si>
  <si>
    <t>FORRO EM PLACAS DE GESSO, PARA AMBIENTES COMERCIAIS. AF_05/2017_PS</t>
  </si>
  <si>
    <t>ESTACA ESCAVADA MECANICAMENTE, DIÂMETRO DE 25 CM ATÉ 20 T</t>
  </si>
  <si>
    <t>FABRICAÇÃO, MONTAGEM E DESMONTAGEM DE FÔRMA PARA VIGA BALDRAME, EM MADEIRA SERRADA, E=25 MM, 4 UTILIZAÇÕES. AF_06/2017</t>
  </si>
  <si>
    <t>ARMADURA EM BARRA DE AÇO CA-50 (A OU B) FYK = 500 MPA</t>
  </si>
  <si>
    <t>ARMADURA EM BARRA DE AÇO CA-60 (A OU B) FYK = 600 MPA</t>
  </si>
  <si>
    <t>CONCRETO USINADO BOMBEADO FCK=25MPA, INCLUSIVE LANCAMENTO E ADENSAMENTO</t>
  </si>
  <si>
    <t>FABRICAÇÃO DE FÔRMA PARA PILARES E ESTRUTURAS SIMILARES, EM CHAPA DE MADEIRA COMPENSADA RESINADA, E = 17 MM. AF_09/2020</t>
  </si>
  <si>
    <t>LAJE PRE-MOLDADA P/FORRO, SOBRECARGA 100KG/M2, VAOS ATE 3,50M/E=8CM, C/LAJOTAS E CAP.C/CONC FCK=20MPA, 3CM, INTER-EIXO 38CM, C/ESCORAMENTO (REAPR.3X) E FERRAGEM NEGATIVA</t>
  </si>
  <si>
    <t>VERGA 10X10CM EM CONCRETO PRÉ-MOLDADO FCK=20MPA (PREPARO COM BETONEIRA) AÇO CA60, BITOLA FINA, INCLUSIVE FORMAS TABUA 3A.</t>
  </si>
  <si>
    <t>ALVENARIA DE BLOCO CERÂMICO DE VEDAÇÃO, USO REVESTIDO, DE 14 CM</t>
  </si>
  <si>
    <t>MURO EM ALVENARIA BLOCO CERÂMICO, E= 0,09M, C/ ALV DE PEDRA GRANÍTICA, 0,35 X 0,60M, COLUNAS (9X20CM) E CINTAMENTO (9X15CM) SUPERIOR E INFERIOR CONCRETO ARMADO FCK = 15,0 MPA CADA 3,00M, CHAPISCO E REBOCO</t>
  </si>
  <si>
    <t>IMPERMEABILIZACAO DE ESTRUTURAS ENTERRADAS, COM TINTA ASFALTICA, DUAS DEMAOS.</t>
  </si>
  <si>
    <t>IMPERMEABILIZACAO DE SUPERFICIE COM MANTA ASFALTICA (COM POLIMEROS TIPO APP), E=3 MM</t>
  </si>
  <si>
    <t>PROTECAO MECANICA DE SUPERFICIE COM ARGAMASSA DE CIMENTO E AREIA, TRACO 1:3, E=2 CM</t>
  </si>
  <si>
    <t>PISOS</t>
  </si>
  <si>
    <t>LASTRO DE CONCRETO, E=5CM, PREPARO MECÂNICO, INCLUSOS LANÇAMENTO E ADENSAMENTO</t>
  </si>
  <si>
    <t>ADENSAMENTO E REGULARIZACAO DE PISO-ESP.2CM-1:3:5</t>
  </si>
  <si>
    <t>REVESTIMENTO CERÂMICO PARA PISO COM PLACAS TIPO PORCELANATO DE DIMENSÕES 60X60 CM APLICADA EM AMBIENTES DE ÁREA MAIOR QUE 10 M². AF_06/2014</t>
  </si>
  <si>
    <t>RODAPÉ CERÂMICO DE 7CM DE ALTURA COM PLACAS TIPO ESMALTADA EXTRA DE DIMENSÕES 60X60CM. AF_06/2014</t>
  </si>
  <si>
    <t>EXECUÇÃO DE PASSEIO (CALÇADA) EM CONCRETO (CIMENTO/AREIA/SEIXO ROLADO), PREPARO MECÂNICO, ESPESSURA 7CM, COM JUNTA DE DILATAÇÃO EM MADEIRA, INCLUSO LANÇAMENTO E ADENSAMENTO</t>
  </si>
  <si>
    <t>PAVIMENTAÇÃO EM LAJOTA DE CONCRETO 35 MPA, ESPESSURA 6 CM, COLORIDO, TIPOS: RAQUETE, RETANGULAR, SEXTAVADO E 16 FACES, COM REJUNTE EM AREIA</t>
  </si>
  <si>
    <t>MEIO-FIO (GUIA) DE CONCRETO PRE-MOLDADO, DIMENSÕES 12X15X30X100CM (FACE SUPERIORXFACE INFERIORXALTURAXCOMPRIMENTO),REJUNTADO C/ARGAMASSA 1:4 CIMENTO:AREIA, INCLUINDO ESCAVAÇÃO E REATERRO.</t>
  </si>
  <si>
    <t>SARJETA EM CONCRETO, PREPARO MANUAL, COM SEIXO ROLADO, ESPESSURA = 8CM, LARGURA  = 40CM.</t>
  </si>
  <si>
    <t>REVESTIMENTOS</t>
  </si>
  <si>
    <t>CHAPISCO</t>
  </si>
  <si>
    <t>EMBOÇO COMUM</t>
  </si>
  <si>
    <t>REVESTIMENTO CERÂMICO PARA PAREDES INTERNAS COM PLACAS TIPO ESMALTADA EXTRA DE DIMENSÕES 25X35 CM APLICADAS EM AMBIENTES DE ÁREA MAIOR QUE 5 M² NA ALTURA INTEIRA DAS PAREDES. AF_06/2014</t>
  </si>
  <si>
    <t>PINTURA</t>
  </si>
  <si>
    <t>APLICAÇÃO DE FUNDO SELADOR ACRÍLICO EM PAREDES, UMA DEMÃO. AF_06/2014</t>
  </si>
  <si>
    <t>APLICAÇÃO E LIXAMENTO DE MASSA LÁTEX EM PAREDES, DUAS DEMÃOS. AF_06/2014</t>
  </si>
  <si>
    <t>APLICAÇÃO MANUAL DE PINTURA COM TINTA LÁTEX ACRÍLICA EM PAREDES, DUAS DEMÃOS. AF_06/2014</t>
  </si>
  <si>
    <t>APLICAÇÃO MANUAL DE PINTURA COM TINTA TEXTURIZADA ACRÍLICA EM PAREDES EXTERNAS DE CASAS, DUAS CORES. AF_06/2014</t>
  </si>
  <si>
    <t>PINTURA TINTA DE ACABAMENTO (PIGMENTADA) ESMALTE SINTÉTICO ACETINADO EM MADEIRA, 2 DEMÃOS. AF_01/2021</t>
  </si>
  <si>
    <t>PORTA DE MADEIRA PARA VERNIZ, SEMI-OCA (LEVE OU MÉDIA), 80X210CM, ESPESSURA DE 3,5CM, INCLUSO DOBRADIÇAS - FORNECIMENTO E INSTALAÇÃO. AF_12/2019</t>
  </si>
  <si>
    <t>PORTA DE MADEIRA PARA VERNIZ, SEMI-OCA (LEVE OU MÉDIA), 90X210CM, ESPESSURA DE 3,5CM, INCLUSO DOBRADIÇAS - FORNECIMENTO E INSTALAÇÃO. AF_12/2019</t>
  </si>
  <si>
    <t>PORTA LISA DE MADEIRA COMPENSADA PARA VERNIZ, INCLUSIVE BATENTE (15 X 3,5)CM E GUARNICOES (5 X 1)CM, NA DIMENSAO DE (1,00 X 2,10) M</t>
  </si>
  <si>
    <t>FECHADURA DE EMBUTIR COMPLETA, PARA PORTAS INTERNAS, PADRAO DEACABAMENTO MEDIO</t>
  </si>
  <si>
    <t>PORTA LISA DE CORRER SUSPENSA EM MADEIRA COM BATENTE</t>
  </si>
  <si>
    <t>JANELA DE ALUMÍNIO TIPO MAXIM-AR, COM VIDROS, BATENTE E FERRAGENS. EXCLUSIVE ALIZAR, ACABAMENTO E CONTRAMARCO. FORNECIMENTO E INSTALAÇÃO. AF_12/2019</t>
  </si>
  <si>
    <t>CAIXILHO EM ALUMÍNIO FIXO, SOB MEDIDA</t>
  </si>
  <si>
    <t>PORTA DE ABRIR, EM ALUMINIO, CHAPA CORRUGADA COM GUARNICAO</t>
  </si>
  <si>
    <t>BL-02 BICICLETÁRIO SOBRE CIMENTADO OU BLOCO INTERTRAVADO</t>
  </si>
  <si>
    <t>VIDRO TEMPERADO INCOLOR, ESPESSURA 10MM, FORNECIMENTO E INSTALACAO, INCLUSIVE MASSA PARA VEDACAO</t>
  </si>
  <si>
    <t>ESPELHO CRISTAL, ESPESSURA 4MM, COM PARAFUSOS DE FIXACAO, SEM MOLDURA</t>
  </si>
  <si>
    <t>DISJUNTOR TERMOMAGNÉTICO, BIPOLAR 220/380 V, CORRENTE DE 60 A ATÉ 100 A</t>
  </si>
  <si>
    <t>DISJUNTOR TERMOMAGNÉTICO, BIPOLAR 220/380 V, CORRENTE DE 10 A ATÉ 50 A</t>
  </si>
  <si>
    <t>CAIXA DE PASSAGEM PVC 4X2" - FORNECIMENTO E INSTALACAO</t>
  </si>
  <si>
    <t>INSTALAÇÃO TELEFONICA E TV</t>
  </si>
  <si>
    <t>CABO TELEFONICO CI-50 10 PARES (USO INTERNO) - FORNECIMENTO E INSTALACAO</t>
  </si>
  <si>
    <t>QUADRO DE DISTRIBUICAO PARA TELEFONE N.3, 40X40X12CM EM CHAPA METALICA, DE EMBUTIR, SEM ACESSORIOS, PADRAO TELEBRAS, FORNECIMENTO E INSTALACAO</t>
  </si>
  <si>
    <t>REDE LOGICA</t>
  </si>
  <si>
    <t>INSTALAÇÕES HIDAULICAS</t>
  </si>
  <si>
    <t>VASO SANITARIO SIFONADO CONVENCIONAL COM LOUÇA BRANCA, INCLUSO CONJUNTO DE LIGAÇÃO PARA BACIA SANITÁRIA AJUSTÁVEL - FORNECIMENTO E INSTALAÇÃO. AF_10/2016</t>
  </si>
  <si>
    <t>ASSENTO SANITÁRIO CONVENCIONAL - FORNECIMENTO E INSTALACAO. AF_01/2020</t>
  </si>
  <si>
    <t>DISPENSER PAPEL HIGIÊNICO EM ABS PARA ROLÃO 300 / 600 M, COM VISOR</t>
  </si>
  <si>
    <t>SABONETEIRA TIPO DISPENSER, PARA REFIL DE 800 ML</t>
  </si>
  <si>
    <t>DISPENSER TOALHEIRO EM ABS, PARA FOLHAS</t>
  </si>
  <si>
    <t>TANQUE DE LOUÇA BRANCA SUSPENSO, 18L OU EQUIVALENTE - FORNECIMENTO E INSTALAÇÃO. AF_01/2020</t>
  </si>
  <si>
    <t>PURIFICADOR DE PRESSÃO ELÉTRICO EM CHAPA ELETROZINCADO PRÉ-PINTADA E TAMPO EM AÇO INOXIDÁVEL, CAPACIDADE DE REFRIGERAÇÃO DE 2,75 L/H</t>
  </si>
  <si>
    <t>CHUVEIRO ELÉTRICO COMUM CORPO PLÁSTICO, TIPO DUCHA  FORNECIMENTO E INSTALAÇÃO. AF_01/2020</t>
  </si>
  <si>
    <t>TORNEIRA DE PAREDE ACIONAMENTO HIDROMECÂNICO, EM LATÃO CROMADO, DN= 1/2´ OU 3/4´</t>
  </si>
  <si>
    <t>TORNEIRA CROMADA 1/2 OU 3/4 PARA TANQUE, PADRÃO MÉDIO - FORNECIMENTO E INSTALAÇÃO. AF_01/2020</t>
  </si>
  <si>
    <t>SANITARIOS ACESSIVEIS</t>
  </si>
  <si>
    <t>BR-01 BACIA PI SANITARIO ACESSÍVEL</t>
  </si>
  <si>
    <t>BR-02 LAVATORIO PARA SANITARIO ACESSÍVEL</t>
  </si>
  <si>
    <t>ASSENTO ARTICULADO PARA BANHO, EM ALUMÍNIO COM PINTURA EPÓXI DE 700 X 450 MM</t>
  </si>
  <si>
    <t>LAVATÓRIO LOUÇA BRANCA COM COLUNA, 45 X 55CM OU EQUIVALENTE, PADRÃO MÉDIO - FORNECIMENTO E INSTALAÇÃO. AF_01/2020</t>
  </si>
  <si>
    <t>REGISTRO PRESSAO 3/4" COM CANOPLA ACABAMENTO CROMADO - FORNECIMENTO E INSTALACAO</t>
  </si>
  <si>
    <t>VALVULA DESCARGA 1.1/2" COM REGISTRO, ACABAMENTO EM METAL CROMADO - FORNECIMENTO E INSTALACAO</t>
  </si>
  <si>
    <t>REGISTRO GAVETA 3/4" COM CANOPLA ACABAMENTO CROMADO SIMPLES - FORNECIMENTO E INSTALACAO</t>
  </si>
  <si>
    <t>REGISTRO GAVETA 3/4" BRUTO LATAO - FORNECIMENTO E INSTALACAO</t>
  </si>
  <si>
    <t>CAIXA D´ÁGUA EM POLIETILENO, 500 LITROS (INCLUSOS TUBOS, CONEXÕES E TORNEIRA DE BÓIA) - FORNECIMENTO E INSTALAÇÃO. AF_06/2021</t>
  </si>
  <si>
    <t>PONTO DE CONSUMO TERMINAL DE ÁGUA FRIA (SUBRAMAL) COM TUBULAÇÃO DE PVC, DN 25 MM, INSTALADO EM RAMAL DE ÁGUA, INCLUSOS RASGO E CHUMBAMENTO EM ALVENARIA. AF_12/2014</t>
  </si>
  <si>
    <t>PONTO DE ÁGUA FRIA COM TUBULAÇÃO DE PVC, DN 50 MM, INCLUSOSRASGO E CHUMBAMENTO EM ALVENARIA. R_05/2019</t>
  </si>
  <si>
    <t>un</t>
  </si>
  <si>
    <t>PONTO DE ESGOTO COM TUBO DE PVC RÍGIDO SOLDÁVEL DE  Ø 50 MM (PIAS DE COZINHA, MÁQUINAS DE LAVAR, ETC...)</t>
  </si>
  <si>
    <t>pt</t>
  </si>
  <si>
    <t>PONTO DE ESGOTO COM TUBO DE PVC RÍGIDO SOLDÁVEL DE Ø 100 MM (VASO SANITÁRIO)</t>
  </si>
  <si>
    <t>CAIXA ENTERRADA DISTRIBUIDORA DE VAZÃO (SUMIDOUROS MÚLTIPLOS), RETANGULAR, EM ALVENARIA COM BLOCOS DE CONCRETO, DIMENSÕES INTERNAS: 0,60 X 0,60 X H=0,50 M. AF_12/2020</t>
  </si>
  <si>
    <t>PREVENÇÃO E COMBATE A INCENDIO</t>
  </si>
  <si>
    <t>EXTINTOR MANUAL DE PÓ QUÍMICO SECO BC - CAPACIDADE DE 4 KG</t>
  </si>
  <si>
    <t>EXTINTOR MANUAL DE ÁGUA PRESSURIZADA - CAPACIDADE DE 10 LITROS</t>
  </si>
  <si>
    <t>PLACA DE SINALIZAÇÃO EM PVC FOTOLUMINESCENTE (150X150MM), COM INDICAÇÃO DE EQUIPAMENTOS DE COMBATE À INCÊNDIO E ALARME</t>
  </si>
  <si>
    <t>PLACA DE SINALIZAÇÃO EM PVC FOTOLUMINESCENTE (240X120MM), COM INDICAÇÃO DE ROTA DE EVACUAÇÃO E SAÍDA DE EMERGÊNCIA</t>
  </si>
  <si>
    <t>LUMINÁRIA DE EMERGÊNCIA, COM 30 LÂMPADAS LED DE 2 W, SEM REATOR - FORNECIMENTO E INSTALAÇÃO. AF_02/2020</t>
  </si>
  <si>
    <t>m</t>
  </si>
  <si>
    <t>PLACA DE IDENTIFICAÇÃO EM CHAPA GALVANIZADA NUM. 18, DIMENSÕES 8X12CM</t>
  </si>
  <si>
    <t xml:space="preserve"> 1.5 </t>
  </si>
  <si>
    <t xml:space="preserve"> 9.1 </t>
  </si>
  <si>
    <t xml:space="preserve"> 10.1 </t>
  </si>
  <si>
    <t xml:space="preserve"> 10.2 </t>
  </si>
  <si>
    <t xml:space="preserve"> 10.3 </t>
  </si>
  <si>
    <t xml:space="preserve"> 10.4 </t>
  </si>
  <si>
    <t xml:space="preserve"> 10.5 </t>
  </si>
  <si>
    <t xml:space="preserve"> 11.1 </t>
  </si>
  <si>
    <t xml:space="preserve"> 11.2 </t>
  </si>
  <si>
    <t xml:space="preserve"> 11.3 </t>
  </si>
  <si>
    <t xml:space="preserve"> 11.4 </t>
  </si>
  <si>
    <t xml:space="preserve"> 12.1 </t>
  </si>
  <si>
    <t xml:space="preserve"> 12.2 </t>
  </si>
  <si>
    <t xml:space="preserve"> 12.3 </t>
  </si>
  <si>
    <t xml:space="preserve"> 12.4 </t>
  </si>
  <si>
    <t xml:space="preserve"> 13.1 </t>
  </si>
  <si>
    <t>BANCO DE CONCRETO EM ALVENARIA DE TIJOLOS, ASSENTO EM CONCRETO ARMADO, SEM ENCOSTO, PINTADO COM TINTA ACRÍLICA, 2 DEMÃOS</t>
  </si>
  <si>
    <t>CARGA MECANIZADA E REMOCAO E ENTULHO COM TRANSPORTE ATE 1KM</t>
  </si>
  <si>
    <t>B.D.I</t>
  </si>
  <si>
    <t>1.0</t>
  </si>
  <si>
    <t>CAIXA SIFONADA PVC 150X150X50MM COM GRELHA REDONDA BRANCA -FORNECIMENTO E INSTALACAO</t>
  </si>
  <si>
    <t>TUBO PVC ESGOTO PREDIAL DN 75MM, INCLUSIVE CONEXOES - FORNECIMENTOE INSTALACAO</t>
  </si>
  <si>
    <t>2.0</t>
  </si>
  <si>
    <t>3.0</t>
  </si>
  <si>
    <t>3.7</t>
  </si>
  <si>
    <t>4.0</t>
  </si>
  <si>
    <t>5.0</t>
  </si>
  <si>
    <t>5.2</t>
  </si>
  <si>
    <t>5.3</t>
  </si>
  <si>
    <t>5.4</t>
  </si>
  <si>
    <t>5.5</t>
  </si>
  <si>
    <t>5.6</t>
  </si>
  <si>
    <t>6.0</t>
  </si>
  <si>
    <t>7.0</t>
  </si>
  <si>
    <t>8.0</t>
  </si>
  <si>
    <t>9.0</t>
  </si>
  <si>
    <t xml:space="preserve"> 9.2</t>
  </si>
  <si>
    <t xml:space="preserve"> 9.3</t>
  </si>
  <si>
    <t>SOLEIRA EM GRANITO, ESPESSURA DE 2 CM E LARGURA ATÉ 20 CM, ACABAMENTO POLIDO</t>
  </si>
  <si>
    <t>EXECUÇÃO DE PASSEIO (CALÇADA) OU PISO DE CONCRETO COM CONCRETO MOLDADO IN LOCO, USINADO, ACABAMENTO CONVENCIONAL, ESPESSURA 8 CM, ARMADO. AF_08/2022(PASSEIO EXTERNO)</t>
  </si>
  <si>
    <t>PEITORIL EM GRANITO, ESPESSURA DE 2 CM E LARGURA ATÉ 20 CM, ACABAMENTO POLIDO</t>
  </si>
  <si>
    <t>CABO DE REDE CAT 5E, 24AWG, CAIXA 305M, ISOLAMENTO DE POLIOLEFINA COM DIAMETRO NOMINAL DE 0,9MM, CAPA EXTERNA EM MATERIAL NÃO PROPAGANTE A CHAMAS, EM CONFORMIDADE COM AS NORMAS TIA-568-C.2, ROHS, ISSO/IEC 11801, UL 444, E CERTIFICAÇÕES, UI VERIFIED E257905, ETL 4 CONEXÕES 3075278-003, ISO9001/ISO14001 A 1969/A10659, ANATEL 00036-008-00256</t>
  </si>
  <si>
    <t>16.0</t>
  </si>
  <si>
    <t>CAIXA EM PVC DE 4´ X 2´</t>
  </si>
  <si>
    <t>ELETRODUTO DE PVC CORRUGADO FLEXÍVEL LEVE, DIÂMETRO EXTERNO DE 32 MM</t>
  </si>
  <si>
    <t>16.1</t>
  </si>
  <si>
    <t>16.2</t>
  </si>
  <si>
    <t>16.3</t>
  </si>
  <si>
    <t>ESPELHO PLASTICO 4X2” - FORNECIMENTO E INSTALACAO</t>
  </si>
  <si>
    <t>15.6</t>
  </si>
  <si>
    <t>TUBO DE PVC RÍGIDO SOLDÁVEL MARROM, DN= 75 MM, (2 1/2´), INCLUSIVE CONEXÕES (RACK)</t>
  </si>
  <si>
    <t>10.0</t>
  </si>
  <si>
    <t>11.0</t>
  </si>
  <si>
    <t>12.0</t>
  </si>
  <si>
    <t>13.0</t>
  </si>
  <si>
    <t>14.0</t>
  </si>
  <si>
    <t>TAMPO/BANCADA EM CONCRETO ARMADO, REVESTIDO EM AÇO INOXIDÁVEL FOSCO POLIDO</t>
  </si>
  <si>
    <t>PIA DE EXPURGO HOSPITALAR EM AÇO INOX AISI 304, ESPESSURA 0,8MM, ACABAMENTO ESCOVADO, MEDINDO (50X50CM). MARCA PALMETAL OU SIMILAR.</t>
  </si>
  <si>
    <t>TORNEIRA DE MESA PARA LAVATÓRIO, ACIONAMENTO HIDROMECÂNICO COM ALAVANCA, REGISTRO INTEGRADO REGULADOR DE VAZÃO, EM LATÃO CROMADO, DN= 1/2´</t>
  </si>
  <si>
    <t>11.5</t>
  </si>
  <si>
    <t>13.2</t>
  </si>
  <si>
    <t>13.3</t>
  </si>
  <si>
    <t>13.4</t>
  </si>
  <si>
    <t>15.0</t>
  </si>
  <si>
    <t>17.0</t>
  </si>
  <si>
    <t>18.0</t>
  </si>
  <si>
    <t>19.0</t>
  </si>
  <si>
    <t>20.0</t>
  </si>
  <si>
    <t>21.1</t>
  </si>
  <si>
    <t>21.2</t>
  </si>
  <si>
    <t>21.3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</si>
  <si>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</si>
  <si>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</si>
  <si>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</si>
  <si>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</si>
  <si>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</si>
  <si>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</si>
  <si>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</si>
  <si>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</si>
  <si>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</si>
  <si>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</si>
  <si>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</si>
  <si>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12.13</t>
  </si>
  <si>
    <t>12.14</t>
  </si>
  <si>
    <t>12.15</t>
  </si>
  <si>
    <t>12.16</t>
  </si>
  <si>
    <t>13.1</t>
  </si>
  <si>
    <t>13.5</t>
  </si>
  <si>
    <t>13.6</t>
  </si>
  <si>
    <t>14.1</t>
  </si>
  <si>
    <t>14.2</t>
  </si>
  <si>
    <t>14.3</t>
  </si>
  <si>
    <t>14.4</t>
  </si>
  <si>
    <t>15.1</t>
  </si>
  <si>
    <t>15.2</t>
  </si>
  <si>
    <t>15.3</t>
  </si>
  <si>
    <t>15.4</t>
  </si>
  <si>
    <t>15.5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</si>
  <si>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</si>
  <si>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</si>
  <si>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</si>
  <si>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</si>
  <si>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</si>
  <si>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</si>
  <si>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</si>
  <si>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</si>
  <si>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</si>
  <si>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17.1</t>
  </si>
  <si>
    <t>17.2</t>
  </si>
  <si>
    <t>17.3</t>
  </si>
  <si>
    <t>17.4</t>
  </si>
  <si>
    <t>17.5</t>
  </si>
  <si>
    <t>17.6</t>
  </si>
  <si>
    <t>18.1</t>
  </si>
  <si>
    <t>18.2</t>
  </si>
  <si>
    <t>18.3</t>
  </si>
  <si>
    <t>18.4</t>
  </si>
  <si>
    <t>19.1</t>
  </si>
  <si>
    <t>19.2</t>
  </si>
  <si>
    <t>19.3</t>
  </si>
  <si>
    <t>20.1</t>
  </si>
  <si>
    <t>20.2</t>
  </si>
  <si>
    <t>20.3</t>
  </si>
  <si>
    <t>20.4</t>
  </si>
  <si>
    <t>20.5</t>
  </si>
  <si>
    <t>20.6</t>
  </si>
  <si>
    <t>21.0</t>
  </si>
  <si>
    <t>ENTRADA AÉREA DE ENERGIA E TELEFONE - 31 À 39KVA</t>
  </si>
  <si>
    <t>IL-77 LUMINÁRIA DE SOBREPOR C/DIFUSOR TRANSP. P/LAMPADAS FLUOR. (2X28W)</t>
  </si>
  <si>
    <t>IL-68 LUMINÁRIA C/DIFUSOR TRANSLÚCIDO P/LAMPADAS FLUOR. (2X16W)</t>
  </si>
  <si>
    <t>LUMINÁRIA ARANDELA TIPO TARTARUGA, DE SOBREPOR, COM 1 LÂMPADA LED DE 6 W, SEM REATOR - FORNECIMENTO E INSTALAÇÃO. AF_02/2020</t>
  </si>
  <si>
    <t>PROJETOR RETANGULAR FECHADO, PARA LÂMPADA VAPOR METÁLICO OU VAPOR DE SÓDIO DE 250 W/400 W</t>
  </si>
  <si>
    <t>RELE FOTOELETRICO P/ COMANDO DE ILUMINACAO EXTERNA 220V/1000W - FORNECIMENTO E INSTALACAO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</si>
  <si>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</si>
  <si>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TOMADA ALTA DE EMBUTIR (1 MÓDULO), 2P+T 20 A, INCLUINDO SUPORTE E PLACA - FORNECIMENTO E INSTALAÇÃO. AF_12/2015</t>
  </si>
  <si>
    <t>COMPOSIÇÃO PARAMÉTRICA DE PONTO ELÉTRICO DE TOMADA PARA CHUVEIRO (20A/250V) EM EDIFÍCIO RESIDENCIAL COM ELETRODUTO EMBUTIDO EM RASGOS NAS PAREDES, INCLUSO TOMADA, ELETRODUTO, CABO, RASGO, QUEBRA E CHUMBAMENTO. AF_11/2022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</si>
  <si>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</si>
  <si>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DPS - DISPOSITIVO PROTEÇÃO CONTRA SURTOS (ENERGIA)</t>
  </si>
  <si>
    <t>DISPOSITIVO DIFERENCIAL RESIDUAL DE 63 A X 30 MA - 4 POLOS</t>
  </si>
  <si>
    <t>DESONERADO: EMBUTIDO NOS PREÇOS UNITÁRIO DOS INSUMOS DE MÃO DE OBRA, DE ACORDO COM AS BASES.</t>
  </si>
  <si>
    <t xml:space="preserve">OBRA: CONSTRUÇÃO DE UNIDADE DE SAÚDE </t>
  </si>
  <si>
    <t>DATA:</t>
  </si>
  <si>
    <t>CONTRATO:</t>
  </si>
  <si>
    <t xml:space="preserve">LICITAÇÃO: </t>
  </si>
  <si>
    <t>PROCESSO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</si>
</sst>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dd/mm/yy"/>
    <numFmt numFmtId="165" formatCode="&quot; R$ &quot;* #,##0.00\ ;&quot;-R$ &quot;* #,##0.00\ ;&quot; R$ &quot;* \-#\ ;\ @\ "/>
    <numFmt numFmtId="166" formatCode="&quot;R$ &quot;#,##0.00"/>
    <numFmt numFmtId="167" formatCode="&quot;R$&quot;\ #,##0.0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rgb="FF71DA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E7A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71DAFF"/>
        <bgColor indexed="64"/>
      </patternFill>
    </fill>
    <fill>
      <patternFill patternType="solid">
        <fgColor rgb="FFFDFA76"/>
        <bgColor indexed="64"/>
      </patternFill>
    </fill>
    <fill>
      <patternFill patternType="solid">
        <fgColor rgb="FF71DAFF"/>
        <bgColor indexed="41"/>
      </patternFill>
    </fill>
    <fill>
      <patternFill patternType="solid">
        <fgColor indexed="65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dashed">
        <color indexed="8"/>
      </top>
      <bottom style="dashed">
        <color indexed="8"/>
      </bottom>
      <diagonal/>
    </border>
    <border>
      <left/>
      <right style="medium">
        <color indexed="8"/>
      </right>
      <top style="dashed">
        <color indexed="8"/>
      </top>
      <bottom style="dashed">
        <color indexed="8"/>
      </bottom>
      <diagonal/>
    </border>
    <border>
      <left/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dashed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 style="medium">
        <color indexed="8"/>
      </left>
      <right style="dashed">
        <color indexed="8"/>
      </right>
      <top style="dashed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/>
      <right/>
      <top style="dashed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dashed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/>
      <diagonal/>
    </border>
    <border>
      <left style="dotted">
        <color theme="1"/>
      </left>
      <right/>
      <top style="dotted">
        <color theme="1"/>
      </top>
      <bottom style="dotted">
        <color theme="1"/>
      </bottom>
      <diagonal/>
    </border>
    <border>
      <left/>
      <right/>
      <top style="dotted">
        <color theme="1"/>
      </top>
      <bottom style="dotted">
        <color theme="1"/>
      </bottom>
      <diagonal/>
    </border>
    <border>
      <left style="dotted">
        <color theme="1"/>
      </left>
      <right/>
      <top style="dotted">
        <color theme="1"/>
      </top>
      <bottom style="dotted">
        <color auto="1"/>
      </bottom>
      <diagonal/>
    </border>
    <border>
      <left/>
      <right/>
      <top style="dotted">
        <color theme="1"/>
      </top>
      <bottom style="dotted">
        <color auto="1"/>
      </bottom>
      <diagonal/>
    </border>
    <border>
      <left/>
      <right/>
      <top style="dotted">
        <color theme="1"/>
      </top>
      <bottom/>
      <diagonal/>
    </border>
    <border>
      <left/>
      <right/>
      <top/>
      <bottom style="dotted">
        <color theme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/>
      <top/>
      <bottom style="dotted">
        <color theme="1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9" fillId="0" borderId="0" applyFill="0" applyBorder="0" applyProtection="0"/>
  </cellStyleXfs>
  <cellXfs count="2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0" borderId="0" xfId="0" applyFont="1" applyAlignment="1"/>
    <xf numFmtId="0" fontId="2" fillId="3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2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8" fillId="4" borderId="25" xfId="0" applyFont="1" applyFill="1" applyBorder="1"/>
    <xf numFmtId="0" fontId="8" fillId="4" borderId="26" xfId="0" applyFont="1" applyFill="1" applyBorder="1"/>
    <xf numFmtId="0" fontId="8" fillId="4" borderId="27" xfId="0" applyFont="1" applyFill="1" applyBorder="1"/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165" fontId="8" fillId="0" borderId="36" xfId="0" applyNumberFormat="1" applyFont="1" applyBorder="1" applyAlignment="1" applyProtection="1">
      <alignment horizontal="right" vertical="center"/>
      <protection locked="0"/>
    </xf>
    <xf numFmtId="10" fontId="8" fillId="0" borderId="35" xfId="0" applyNumberFormat="1" applyFont="1" applyBorder="1" applyAlignment="1">
      <alignment horizontal="center" vertical="center"/>
    </xf>
    <xf numFmtId="10" fontId="0" fillId="0" borderId="0" xfId="0" applyNumberFormat="1"/>
    <xf numFmtId="165" fontId="8" fillId="0" borderId="36" xfId="0" applyNumberFormat="1" applyFont="1" applyBorder="1" applyAlignment="1" applyProtection="1">
      <alignment horizontal="right"/>
      <protection locked="0"/>
    </xf>
    <xf numFmtId="0" fontId="8" fillId="0" borderId="43" xfId="0" applyFont="1" applyBorder="1"/>
    <xf numFmtId="0" fontId="8" fillId="0" borderId="44" xfId="0" applyFont="1" applyBorder="1"/>
    <xf numFmtId="0" fontId="8" fillId="0" borderId="4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47" xfId="0" applyFont="1" applyBorder="1"/>
    <xf numFmtId="0" fontId="8" fillId="0" borderId="48" xfId="0" applyFont="1" applyBorder="1"/>
    <xf numFmtId="0" fontId="8" fillId="0" borderId="48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1" xfId="0" applyFont="1" applyBorder="1"/>
    <xf numFmtId="0" fontId="8" fillId="0" borderId="52" xfId="0" applyFont="1" applyBorder="1"/>
    <xf numFmtId="0" fontId="8" fillId="0" borderId="52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8" fillId="0" borderId="18" xfId="0" applyFont="1" applyBorder="1"/>
    <xf numFmtId="0" fontId="8" fillId="0" borderId="0" xfId="0" applyFont="1"/>
    <xf numFmtId="0" fontId="8" fillId="0" borderId="19" xfId="0" applyFont="1" applyBorder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16" xfId="0" applyFont="1" applyBorder="1"/>
    <xf numFmtId="0" fontId="6" fillId="0" borderId="25" xfId="0" applyFont="1" applyBorder="1" applyAlignment="1" applyProtection="1">
      <alignment horizontal="left"/>
      <protection locked="0"/>
    </xf>
    <xf numFmtId="0" fontId="6" fillId="0" borderId="26" xfId="0" applyFont="1" applyBorder="1" applyAlignment="1" applyProtection="1">
      <alignment horizontal="left"/>
      <protection locked="0"/>
    </xf>
    <xf numFmtId="0" fontId="7" fillId="0" borderId="26" xfId="0" applyFont="1" applyBorder="1"/>
    <xf numFmtId="0" fontId="8" fillId="0" borderId="26" xfId="0" applyFont="1" applyBorder="1"/>
    <xf numFmtId="0" fontId="8" fillId="0" borderId="27" xfId="0" applyFont="1" applyBorder="1"/>
    <xf numFmtId="0" fontId="0" fillId="0" borderId="0" xfId="0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6" fillId="0" borderId="65" xfId="0" applyFont="1" applyBorder="1" applyAlignment="1">
      <alignment horizontal="center"/>
    </xf>
    <xf numFmtId="0" fontId="7" fillId="0" borderId="0" xfId="0" applyFont="1" applyFill="1" applyBorder="1"/>
    <xf numFmtId="0" fontId="8" fillId="0" borderId="38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44" fontId="0" fillId="0" borderId="0" xfId="0" applyNumberFormat="1"/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left"/>
    </xf>
    <xf numFmtId="0" fontId="2" fillId="5" borderId="5" xfId="0" applyFont="1" applyFill="1" applyBorder="1" applyAlignment="1">
      <alignment horizontal="left"/>
    </xf>
    <xf numFmtId="0" fontId="2" fillId="5" borderId="2" xfId="0" applyFont="1" applyFill="1" applyBorder="1" applyAlignment="1"/>
    <xf numFmtId="0" fontId="2" fillId="2" borderId="0" xfId="0" applyFont="1" applyFill="1" applyBorder="1" applyAlignment="1">
      <alignment horizontal="center" vertical="center"/>
    </xf>
    <xf numFmtId="0" fontId="11" fillId="0" borderId="69" xfId="0" applyFont="1" applyBorder="1" applyAlignment="1">
      <alignment horizontal="justify" vertical="center" wrapText="1"/>
    </xf>
    <xf numFmtId="0" fontId="11" fillId="0" borderId="69" xfId="0" applyFont="1" applyBorder="1" applyAlignment="1">
      <alignment horizontal="center" vertical="center" wrapText="1"/>
    </xf>
    <xf numFmtId="0" fontId="10" fillId="5" borderId="72" xfId="0" applyFont="1" applyFill="1" applyBorder="1" applyAlignment="1">
      <alignment horizontal="center" vertical="center" wrapText="1"/>
    </xf>
    <xf numFmtId="0" fontId="2" fillId="3" borderId="70" xfId="0" applyFont="1" applyFill="1" applyBorder="1" applyAlignment="1">
      <alignment horizontal="center" vertical="center"/>
    </xf>
    <xf numFmtId="0" fontId="1" fillId="2" borderId="80" xfId="0" applyFont="1" applyFill="1" applyBorder="1" applyAlignment="1">
      <alignment horizontal="left" vertical="center"/>
    </xf>
    <xf numFmtId="0" fontId="1" fillId="2" borderId="80" xfId="0" applyFont="1" applyFill="1" applyBorder="1" applyAlignment="1">
      <alignment horizontal="center" vertical="center"/>
    </xf>
    <xf numFmtId="0" fontId="1" fillId="6" borderId="79" xfId="0" applyFont="1" applyFill="1" applyBorder="1" applyAlignment="1">
      <alignment horizontal="center" vertical="center"/>
    </xf>
    <xf numFmtId="0" fontId="1" fillId="6" borderId="80" xfId="0" applyFont="1" applyFill="1" applyBorder="1" applyAlignment="1">
      <alignment horizontal="left" vertical="center"/>
    </xf>
    <xf numFmtId="0" fontId="1" fillId="6" borderId="80" xfId="0" applyFont="1" applyFill="1" applyBorder="1" applyAlignment="1">
      <alignment horizontal="center" vertical="center"/>
    </xf>
    <xf numFmtId="2" fontId="10" fillId="5" borderId="73" xfId="0" applyNumberFormat="1" applyFont="1" applyFill="1" applyBorder="1" applyAlignment="1">
      <alignment horizontal="center" vertical="center" wrapText="1"/>
    </xf>
    <xf numFmtId="44" fontId="10" fillId="5" borderId="73" xfId="0" applyNumberFormat="1" applyFont="1" applyFill="1" applyBorder="1" applyAlignment="1">
      <alignment horizontal="center" vertical="center" wrapText="1"/>
    </xf>
    <xf numFmtId="2" fontId="11" fillId="0" borderId="69" xfId="0" applyNumberFormat="1" applyFont="1" applyBorder="1" applyAlignment="1">
      <alignment horizontal="center" vertical="center" wrapText="1"/>
    </xf>
    <xf numFmtId="44" fontId="11" fillId="0" borderId="69" xfId="0" applyNumberFormat="1" applyFont="1" applyBorder="1" applyAlignment="1">
      <alignment horizontal="center" vertical="center" wrapText="1"/>
    </xf>
    <xf numFmtId="44" fontId="1" fillId="0" borderId="72" xfId="0" applyNumberFormat="1" applyFont="1" applyFill="1" applyBorder="1" applyAlignment="1">
      <alignment horizontal="center" vertical="center"/>
    </xf>
    <xf numFmtId="44" fontId="1" fillId="0" borderId="69" xfId="0" applyNumberFormat="1" applyFont="1" applyFill="1" applyBorder="1" applyAlignment="1">
      <alignment horizontal="center" vertical="center"/>
    </xf>
    <xf numFmtId="44" fontId="1" fillId="0" borderId="71" xfId="0" applyNumberFormat="1" applyFont="1" applyFill="1" applyBorder="1" applyAlignment="1">
      <alignment horizontal="center" vertical="center"/>
    </xf>
    <xf numFmtId="0" fontId="10" fillId="5" borderId="73" xfId="0" applyFont="1" applyFill="1" applyBorder="1" applyAlignment="1">
      <alignment horizontal="justify" vertical="center" wrapText="1"/>
    </xf>
    <xf numFmtId="0" fontId="10" fillId="5" borderId="75" xfId="0" applyFont="1" applyFill="1" applyBorder="1" applyAlignment="1">
      <alignment horizontal="justify" vertical="center" wrapText="1"/>
    </xf>
    <xf numFmtId="0" fontId="11" fillId="0" borderId="70" xfId="0" applyFont="1" applyFill="1" applyBorder="1" applyAlignment="1">
      <alignment horizontal="justify" vertical="center" wrapText="1"/>
    </xf>
    <xf numFmtId="0" fontId="11" fillId="0" borderId="78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10" fillId="5" borderId="73" xfId="0" applyFont="1" applyFill="1" applyBorder="1" applyAlignment="1">
      <alignment horizontal="center" vertical="center" wrapText="1"/>
    </xf>
    <xf numFmtId="167" fontId="2" fillId="3" borderId="70" xfId="0" applyNumberFormat="1" applyFont="1" applyFill="1" applyBorder="1" applyAlignment="1">
      <alignment horizontal="center" vertical="center"/>
    </xf>
    <xf numFmtId="4" fontId="1" fillId="2" borderId="80" xfId="0" applyNumberFormat="1" applyFont="1" applyFill="1" applyBorder="1" applyAlignment="1">
      <alignment horizontal="center" vertical="center"/>
    </xf>
    <xf numFmtId="167" fontId="1" fillId="2" borderId="70" xfId="0" applyNumberFormat="1" applyFont="1" applyFill="1" applyBorder="1" applyAlignment="1">
      <alignment horizontal="center" vertical="center"/>
    </xf>
    <xf numFmtId="4" fontId="1" fillId="6" borderId="80" xfId="0" applyNumberFormat="1" applyFont="1" applyFill="1" applyBorder="1" applyAlignment="1">
      <alignment horizontal="center" vertical="center"/>
    </xf>
    <xf numFmtId="4" fontId="1" fillId="6" borderId="81" xfId="0" applyNumberFormat="1" applyFont="1" applyFill="1" applyBorder="1" applyAlignment="1">
      <alignment horizontal="center" vertical="center"/>
    </xf>
    <xf numFmtId="167" fontId="2" fillId="6" borderId="7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4" fontId="2" fillId="5" borderId="73" xfId="0" applyNumberFormat="1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left"/>
    </xf>
    <xf numFmtId="0" fontId="6" fillId="7" borderId="16" xfId="0" applyFont="1" applyFill="1" applyBorder="1" applyAlignment="1">
      <alignment horizontal="left"/>
    </xf>
    <xf numFmtId="0" fontId="7" fillId="7" borderId="16" xfId="0" applyFont="1" applyFill="1" applyBorder="1"/>
    <xf numFmtId="0" fontId="7" fillId="7" borderId="17" xfId="0" applyFont="1" applyFill="1" applyBorder="1"/>
    <xf numFmtId="0" fontId="6" fillId="7" borderId="0" xfId="0" applyFont="1" applyFill="1" applyAlignment="1">
      <alignment horizontal="center"/>
    </xf>
    <xf numFmtId="0" fontId="8" fillId="7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7" fillId="7" borderId="19" xfId="0" applyFont="1" applyFill="1" applyBorder="1" applyAlignment="1">
      <alignment horizontal="center"/>
    </xf>
    <xf numFmtId="0" fontId="6" fillId="7" borderId="0" xfId="0" applyFont="1" applyFill="1" applyAlignment="1">
      <alignment horizontal="left" wrapText="1"/>
    </xf>
    <xf numFmtId="0" fontId="6" fillId="7" borderId="21" xfId="0" applyFont="1" applyFill="1" applyBorder="1" applyAlignment="1">
      <alignment horizontal="left"/>
    </xf>
    <xf numFmtId="164" fontId="6" fillId="7" borderId="22" xfId="0" applyNumberFormat="1" applyFont="1" applyFill="1" applyBorder="1" applyAlignment="1">
      <alignment horizontal="left"/>
    </xf>
    <xf numFmtId="0" fontId="6" fillId="7" borderId="22" xfId="0" applyFont="1" applyFill="1" applyBorder="1" applyAlignment="1">
      <alignment horizontal="left"/>
    </xf>
    <xf numFmtId="0" fontId="6" fillId="7" borderId="39" xfId="0" applyFont="1" applyFill="1" applyBorder="1" applyAlignment="1">
      <alignment horizontal="left"/>
    </xf>
    <xf numFmtId="0" fontId="6" fillId="7" borderId="40" xfId="0" applyFont="1" applyFill="1" applyBorder="1" applyAlignment="1">
      <alignment horizontal="left"/>
    </xf>
    <xf numFmtId="165" fontId="6" fillId="7" borderId="9" xfId="0" applyNumberFormat="1" applyFont="1" applyFill="1" applyBorder="1" applyAlignment="1">
      <alignment horizontal="center"/>
    </xf>
    <xf numFmtId="10" fontId="6" fillId="7" borderId="11" xfId="0" applyNumberFormat="1" applyFont="1" applyFill="1" applyBorder="1" applyAlignment="1">
      <alignment horizontal="center"/>
    </xf>
    <xf numFmtId="10" fontId="6" fillId="7" borderId="41" xfId="0" applyNumberFormat="1" applyFont="1" applyFill="1" applyBorder="1" applyAlignment="1">
      <alignment horizontal="center"/>
    </xf>
    <xf numFmtId="165" fontId="6" fillId="7" borderId="11" xfId="0" applyNumberFormat="1" applyFont="1" applyFill="1" applyBorder="1" applyAlignment="1">
      <alignment horizontal="center"/>
    </xf>
    <xf numFmtId="2" fontId="6" fillId="7" borderId="42" xfId="0" applyNumberFormat="1" applyFont="1" applyFill="1" applyBorder="1" applyAlignment="1">
      <alignment horizontal="center"/>
    </xf>
    <xf numFmtId="10" fontId="6" fillId="7" borderId="42" xfId="0" applyNumberFormat="1" applyFont="1" applyFill="1" applyBorder="1" applyAlignment="1">
      <alignment horizontal="center"/>
    </xf>
    <xf numFmtId="0" fontId="11" fillId="0" borderId="70" xfId="0" applyFont="1" applyBorder="1" applyAlignment="1">
      <alignment horizontal="center" vertical="center" wrapText="1"/>
    </xf>
    <xf numFmtId="0" fontId="11" fillId="5" borderId="73" xfId="0" applyFont="1" applyFill="1" applyBorder="1" applyAlignment="1">
      <alignment horizontal="center" vertical="center" wrapText="1"/>
    </xf>
    <xf numFmtId="2" fontId="11" fillId="5" borderId="73" xfId="0" applyNumberFormat="1" applyFont="1" applyFill="1" applyBorder="1" applyAlignment="1">
      <alignment horizontal="center" vertical="center" wrapText="1"/>
    </xf>
    <xf numFmtId="2" fontId="11" fillId="0" borderId="70" xfId="0" applyNumberFormat="1" applyFont="1" applyBorder="1" applyAlignment="1">
      <alignment horizontal="center" vertical="center" wrapText="1"/>
    </xf>
    <xf numFmtId="4" fontId="11" fillId="0" borderId="70" xfId="0" applyNumberFormat="1" applyFont="1" applyBorder="1" applyAlignment="1">
      <alignment horizontal="center" vertical="center" wrapText="1"/>
    </xf>
    <xf numFmtId="0" fontId="11" fillId="5" borderId="75" xfId="0" applyFont="1" applyFill="1" applyBorder="1" applyAlignment="1">
      <alignment horizontal="center" vertical="center" wrapText="1"/>
    </xf>
    <xf numFmtId="2" fontId="11" fillId="5" borderId="75" xfId="0" applyNumberFormat="1" applyFont="1" applyFill="1" applyBorder="1" applyAlignment="1">
      <alignment horizontal="center" vertical="center" wrapText="1"/>
    </xf>
    <xf numFmtId="44" fontId="11" fillId="5" borderId="75" xfId="0" applyNumberFormat="1" applyFont="1" applyFill="1" applyBorder="1" applyAlignment="1">
      <alignment horizontal="center" vertical="center" wrapText="1"/>
    </xf>
    <xf numFmtId="0" fontId="11" fillId="0" borderId="78" xfId="0" applyFont="1" applyBorder="1" applyAlignment="1">
      <alignment horizontal="center" vertical="center" wrapText="1"/>
    </xf>
    <xf numFmtId="2" fontId="11" fillId="0" borderId="78" xfId="0" applyNumberFormat="1" applyFont="1" applyBorder="1" applyAlignment="1">
      <alignment horizontal="center" vertical="center" wrapText="1"/>
    </xf>
    <xf numFmtId="4" fontId="11" fillId="0" borderId="78" xfId="0" applyNumberFormat="1" applyFont="1" applyBorder="1" applyAlignment="1">
      <alignment horizontal="center" vertical="center" wrapText="1"/>
    </xf>
    <xf numFmtId="0" fontId="10" fillId="5" borderId="74" xfId="0" applyFont="1" applyFill="1" applyBorder="1" applyAlignment="1">
      <alignment horizontal="center" vertical="center" wrapText="1"/>
    </xf>
    <xf numFmtId="0" fontId="1" fillId="0" borderId="70" xfId="0" applyFont="1" applyFill="1" applyBorder="1" applyAlignment="1">
      <alignment horizontal="center" vertical="center"/>
    </xf>
    <xf numFmtId="0" fontId="1" fillId="0" borderId="78" xfId="0" applyFont="1" applyFill="1" applyBorder="1" applyAlignment="1">
      <alignment horizontal="center" vertical="center"/>
    </xf>
    <xf numFmtId="0" fontId="1" fillId="0" borderId="69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justify" vertical="center" wrapText="1"/>
    </xf>
    <xf numFmtId="2" fontId="1" fillId="0" borderId="69" xfId="0" applyNumberFormat="1" applyFont="1" applyBorder="1" applyAlignment="1">
      <alignment horizontal="center" vertical="center" wrapText="1"/>
    </xf>
    <xf numFmtId="44" fontId="1" fillId="0" borderId="69" xfId="0" applyNumberFormat="1" applyFont="1" applyBorder="1" applyAlignment="1">
      <alignment horizontal="center" vertical="center" wrapText="1"/>
    </xf>
    <xf numFmtId="0" fontId="2" fillId="5" borderId="72" xfId="0" applyFont="1" applyFill="1" applyBorder="1" applyAlignment="1">
      <alignment horizontal="center" vertical="center" wrapText="1"/>
    </xf>
    <xf numFmtId="0" fontId="2" fillId="5" borderId="73" xfId="0" applyFont="1" applyFill="1" applyBorder="1" applyAlignment="1">
      <alignment horizontal="justify" vertical="center" wrapText="1"/>
    </xf>
    <xf numFmtId="0" fontId="2" fillId="5" borderId="73" xfId="0" applyFont="1" applyFill="1" applyBorder="1" applyAlignment="1">
      <alignment horizontal="center" vertical="center" wrapText="1"/>
    </xf>
    <xf numFmtId="2" fontId="2" fillId="5" borderId="7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72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justify" vertical="center" wrapText="1"/>
    </xf>
    <xf numFmtId="0" fontId="13" fillId="0" borderId="0" xfId="0" applyFont="1"/>
    <xf numFmtId="0" fontId="13" fillId="0" borderId="19" xfId="0" applyFont="1" applyBorder="1"/>
    <xf numFmtId="10" fontId="8" fillId="0" borderId="37" xfId="1" applyNumberFormat="1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 wrapText="1"/>
    </xf>
    <xf numFmtId="9" fontId="15" fillId="7" borderId="22" xfId="0" applyNumberFormat="1" applyFont="1" applyFill="1" applyBorder="1" applyAlignment="1">
      <alignment horizontal="left"/>
    </xf>
    <xf numFmtId="44" fontId="2" fillId="5" borderId="76" xfId="0" applyNumberFormat="1" applyFont="1" applyFill="1" applyBorder="1" applyAlignment="1">
      <alignment horizontal="center" vertical="center"/>
    </xf>
    <xf numFmtId="0" fontId="11" fillId="0" borderId="72" xfId="0" applyFont="1" applyFill="1" applyBorder="1" applyAlignment="1">
      <alignment horizontal="center" vertical="center" wrapText="1"/>
    </xf>
    <xf numFmtId="0" fontId="6" fillId="7" borderId="44" xfId="0" applyFont="1" applyFill="1" applyBorder="1" applyProtection="1">
      <protection locked="0"/>
    </xf>
    <xf numFmtId="0" fontId="7" fillId="7" borderId="44" xfId="0" applyFont="1" applyFill="1" applyBorder="1"/>
    <xf numFmtId="0" fontId="7" fillId="7" borderId="45" xfId="0" applyFont="1" applyFill="1" applyBorder="1"/>
    <xf numFmtId="0" fontId="2" fillId="5" borderId="4" xfId="0" applyFont="1" applyFill="1" applyBorder="1" applyAlignment="1"/>
    <xf numFmtId="0" fontId="2" fillId="5" borderId="4" xfId="0" applyFont="1" applyFill="1" applyBorder="1" applyAlignment="1">
      <alignment horizontal="right"/>
    </xf>
    <xf numFmtId="0" fontId="2" fillId="0" borderId="82" xfId="0" applyFont="1" applyFill="1" applyBorder="1" applyAlignment="1">
      <alignment horizontal="center" vertical="center"/>
    </xf>
    <xf numFmtId="0" fontId="2" fillId="0" borderId="77" xfId="0" applyFont="1" applyFill="1" applyBorder="1" applyAlignment="1">
      <alignment horizontal="center" vertical="center"/>
    </xf>
    <xf numFmtId="4" fontId="2" fillId="0" borderId="77" xfId="0" applyNumberFormat="1" applyFont="1" applyFill="1" applyBorder="1" applyAlignment="1">
      <alignment horizontal="center" vertical="center"/>
    </xf>
    <xf numFmtId="4" fontId="2" fillId="0" borderId="77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/>
    <xf numFmtId="0" fontId="2" fillId="5" borderId="6" xfId="0" applyFont="1" applyFill="1" applyBorder="1" applyAlignment="1">
      <alignment horizontal="left"/>
    </xf>
    <xf numFmtId="4" fontId="2" fillId="2" borderId="81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/>
    <xf numFmtId="0" fontId="2" fillId="5" borderId="0" xfId="0" applyFont="1" applyFill="1" applyBorder="1" applyAlignment="1"/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3" borderId="70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4" fontId="7" fillId="7" borderId="20" xfId="0" applyNumberFormat="1" applyFont="1" applyFill="1" applyBorder="1" applyAlignment="1" applyProtection="1">
      <alignment horizontal="center"/>
      <protection locked="0"/>
    </xf>
    <xf numFmtId="4" fontId="7" fillId="7" borderId="19" xfId="0" applyNumberFormat="1" applyFont="1" applyFill="1" applyBorder="1" applyAlignment="1" applyProtection="1">
      <alignment horizontal="center"/>
      <protection locked="0"/>
    </xf>
    <xf numFmtId="10" fontId="7" fillId="7" borderId="23" xfId="0" applyNumberFormat="1" applyFont="1" applyFill="1" applyBorder="1" applyAlignment="1" applyProtection="1">
      <alignment horizontal="center"/>
      <protection locked="0"/>
    </xf>
    <xf numFmtId="10" fontId="7" fillId="7" borderId="24" xfId="0" applyNumberFormat="1" applyFont="1" applyFill="1" applyBorder="1" applyAlignment="1" applyProtection="1">
      <alignment horizontal="center"/>
      <protection locked="0"/>
    </xf>
    <xf numFmtId="0" fontId="6" fillId="7" borderId="9" xfId="0" applyFont="1" applyFill="1" applyBorder="1" applyAlignment="1">
      <alignment horizontal="center"/>
    </xf>
    <xf numFmtId="0" fontId="6" fillId="7" borderId="10" xfId="0" applyFont="1" applyFill="1" applyBorder="1" applyAlignment="1">
      <alignment horizontal="center"/>
    </xf>
    <xf numFmtId="0" fontId="6" fillId="7" borderId="11" xfId="0" applyFont="1" applyFill="1" applyBorder="1" applyAlignment="1">
      <alignment horizontal="center"/>
    </xf>
    <xf numFmtId="0" fontId="6" fillId="7" borderId="18" xfId="0" applyFont="1" applyFill="1" applyBorder="1" applyAlignment="1">
      <alignment horizontal="left"/>
    </xf>
    <xf numFmtId="0" fontId="6" fillId="7" borderId="0" xfId="0" applyFont="1" applyFill="1" applyBorder="1" applyAlignment="1">
      <alignment horizontal="left"/>
    </xf>
    <xf numFmtId="0" fontId="8" fillId="0" borderId="39" xfId="0" applyFont="1" applyBorder="1" applyAlignment="1">
      <alignment horizontal="center"/>
    </xf>
    <xf numFmtId="166" fontId="8" fillId="0" borderId="46" xfId="0" applyNumberFormat="1" applyFont="1" applyBorder="1" applyAlignment="1">
      <alignment horizontal="right"/>
    </xf>
    <xf numFmtId="4" fontId="8" fillId="0" borderId="46" xfId="0" applyNumberFormat="1" applyFont="1" applyBorder="1" applyAlignment="1">
      <alignment horizontal="right"/>
    </xf>
    <xf numFmtId="166" fontId="6" fillId="0" borderId="54" xfId="0" applyNumberFormat="1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166" fontId="6" fillId="0" borderId="61" xfId="0" applyNumberFormat="1" applyFont="1" applyBorder="1" applyAlignment="1">
      <alignment horizontal="right"/>
    </xf>
    <xf numFmtId="166" fontId="6" fillId="0" borderId="62" xfId="0" applyNumberFormat="1" applyFont="1" applyBorder="1" applyAlignment="1">
      <alignment horizontal="right"/>
    </xf>
    <xf numFmtId="166" fontId="6" fillId="0" borderId="66" xfId="0" applyNumberFormat="1" applyFont="1" applyBorder="1" applyAlignment="1">
      <alignment horizontal="right"/>
    </xf>
    <xf numFmtId="166" fontId="6" fillId="0" borderId="67" xfId="0" applyNumberFormat="1" applyFont="1" applyBorder="1" applyAlignment="1">
      <alignment horizontal="right"/>
    </xf>
    <xf numFmtId="166" fontId="8" fillId="0" borderId="50" xfId="0" applyNumberFormat="1" applyFont="1" applyBorder="1" applyAlignment="1">
      <alignment horizontal="right"/>
    </xf>
    <xf numFmtId="4" fontId="8" fillId="0" borderId="50" xfId="0" applyNumberFormat="1" applyFont="1" applyBorder="1" applyAlignment="1">
      <alignment horizontal="right"/>
    </xf>
    <xf numFmtId="0" fontId="6" fillId="0" borderId="29" xfId="0" applyFont="1" applyBorder="1" applyAlignment="1">
      <alignment horizontal="center"/>
    </xf>
    <xf numFmtId="0" fontId="6" fillId="0" borderId="58" xfId="0" applyFont="1" applyBorder="1" applyAlignment="1">
      <alignment horizontal="center"/>
    </xf>
    <xf numFmtId="0" fontId="6" fillId="0" borderId="59" xfId="0" applyFont="1" applyBorder="1" applyAlignment="1">
      <alignment horizontal="center"/>
    </xf>
    <xf numFmtId="0" fontId="6" fillId="0" borderId="63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6" fillId="7" borderId="18" xfId="0" applyFont="1" applyFill="1" applyBorder="1" applyAlignment="1" applyProtection="1">
      <alignment horizontal="left"/>
      <protection locked="0"/>
    </xf>
    <xf numFmtId="0" fontId="6" fillId="7" borderId="56" xfId="0" applyFont="1" applyFill="1" applyBorder="1" applyAlignment="1" applyProtection="1">
      <alignment horizontal="left"/>
      <protection locked="0"/>
    </xf>
    <xf numFmtId="0" fontId="14" fillId="7" borderId="18" xfId="0" applyFont="1" applyFill="1" applyBorder="1" applyAlignment="1" applyProtection="1">
      <alignment horizontal="left"/>
      <protection locked="0"/>
    </xf>
    <xf numFmtId="0" fontId="14" fillId="7" borderId="56" xfId="0" applyFont="1" applyFill="1" applyBorder="1" applyAlignment="1" applyProtection="1">
      <alignment horizontal="left"/>
      <protection locked="0"/>
    </xf>
    <xf numFmtId="0" fontId="8" fillId="0" borderId="11" xfId="0" applyFont="1" applyBorder="1" applyAlignment="1">
      <alignment horizontal="center"/>
    </xf>
    <xf numFmtId="10" fontId="8" fillId="8" borderId="34" xfId="0" applyNumberFormat="1" applyFont="1" applyFill="1" applyBorder="1" applyAlignment="1" applyProtection="1">
      <alignment horizontal="center" vertical="center"/>
      <protection locked="0"/>
    </xf>
    <xf numFmtId="165" fontId="8" fillId="8" borderId="35" xfId="0" applyNumberFormat="1" applyFont="1" applyFill="1" applyBorder="1" applyAlignment="1">
      <alignment horizontal="center" vertical="center"/>
    </xf>
    <xf numFmtId="44" fontId="8" fillId="8" borderId="35" xfId="0" applyNumberFormat="1" applyFont="1" applyFill="1" applyBorder="1" applyAlignment="1">
      <alignment horizontal="right" vertical="center"/>
    </xf>
    <xf numFmtId="10" fontId="8" fillId="8" borderId="36" xfId="0" applyNumberFormat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Porcentagem" xfId="1" builtinId="5"/>
    <cellStyle name="Vírgula 2 2" xfId="2" xr:uid="{A90B3F0E-F435-4AB0-9305-CBDC510ED660}"/>
  </cellStyles>
  <dxfs count="0"/>
  <tableStyles count="0" defaultTableStyle="TableStyleMedium9" defaultPivotStyle="PivotStyleLight16"/>
  <colors>
    <mruColors>
      <color rgb="FF71DAFF"/>
      <color rgb="FFFDFA76"/>
      <color rgb="FFF1FE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5"/>
  <sheetViews>
    <sheetView tabSelected="1" view="pageBreakPreview" topLeftCell="A61" zoomScaleNormal="85" zoomScaleSheetLayoutView="100" workbookViewId="0">
      <selection activeCell="E13" sqref="E13"/>
    </sheetView>
  </sheetViews>
  <sheetFormatPr defaultRowHeight="12.75" x14ac:dyDescent="0.2"/>
  <cols>
    <col min="1" max="1" width="5.5703125" style="1" bestFit="1" customWidth="1"/>
    <col min="2" max="2" width="101.140625" style="10" customWidth="1"/>
    <col min="3" max="3" width="8.85546875" style="1" customWidth="1"/>
    <col min="4" max="4" width="8.140625" style="97" bestFit="1" customWidth="1"/>
    <col min="5" max="5" width="14" style="97" customWidth="1"/>
    <col min="6" max="6" width="17.42578125" style="97" customWidth="1"/>
    <col min="7" max="7" width="22.140625" style="2" customWidth="1"/>
    <col min="8" max="8" width="22.42578125" style="2" customWidth="1"/>
    <col min="9" max="10" width="16" style="2" customWidth="1"/>
    <col min="11" max="11" width="14.7109375" style="2" customWidth="1"/>
    <col min="12" max="12" width="15.5703125" style="2" customWidth="1"/>
    <col min="13" max="13" width="12.85546875" style="2" customWidth="1"/>
    <col min="14" max="16384" width="9.140625" style="2"/>
  </cols>
  <sheetData>
    <row r="1" spans="1:6" x14ac:dyDescent="0.2">
      <c r="A1" s="172" t="s">
        <v>57</v>
      </c>
      <c r="B1" s="173"/>
      <c r="C1" s="173"/>
      <c r="D1" s="173"/>
      <c r="E1" s="173"/>
      <c r="F1" s="173"/>
    </row>
    <row r="2" spans="1:6" ht="3" customHeight="1" x14ac:dyDescent="0.2">
      <c r="A2" s="3"/>
      <c r="B2" s="4"/>
      <c r="C2" s="4"/>
      <c r="D2" s="65"/>
      <c r="E2" s="65"/>
      <c r="F2" s="65"/>
    </row>
    <row r="3" spans="1:6" s="5" customFormat="1" x14ac:dyDescent="0.2">
      <c r="A3" s="62" t="s">
        <v>341</v>
      </c>
      <c r="B3" s="155"/>
      <c r="C3" s="155"/>
      <c r="D3" s="155"/>
      <c r="E3" s="156"/>
      <c r="F3" s="164"/>
    </row>
    <row r="4" spans="1:6" s="5" customFormat="1" x14ac:dyDescent="0.2">
      <c r="A4" s="63" t="s">
        <v>66</v>
      </c>
      <c r="B4" s="161"/>
      <c r="C4" s="161"/>
      <c r="D4" s="161"/>
      <c r="E4" s="161"/>
      <c r="F4" s="165"/>
    </row>
    <row r="5" spans="1:6" s="5" customFormat="1" x14ac:dyDescent="0.2">
      <c r="A5" s="63" t="s">
        <v>344</v>
      </c>
      <c r="B5" s="161"/>
      <c r="C5" s="161"/>
      <c r="D5" s="161"/>
      <c r="E5" s="161"/>
      <c r="F5" s="161"/>
    </row>
    <row r="6" spans="1:6" s="5" customFormat="1" x14ac:dyDescent="0.2">
      <c r="A6" s="63" t="s">
        <v>343</v>
      </c>
      <c r="B6" s="165"/>
      <c r="C6" s="165"/>
      <c r="D6" s="165"/>
      <c r="E6" s="165"/>
      <c r="F6" s="165"/>
    </row>
    <row r="7" spans="1:6" s="5" customFormat="1" x14ac:dyDescent="0.2">
      <c r="A7" s="63" t="s">
        <v>345</v>
      </c>
      <c r="B7" s="165"/>
      <c r="C7" s="165"/>
      <c r="D7" s="165"/>
      <c r="E7" s="165"/>
      <c r="F7" s="165"/>
    </row>
    <row r="8" spans="1:6" s="5" customFormat="1" x14ac:dyDescent="0.2">
      <c r="A8" s="162" t="s">
        <v>342</v>
      </c>
      <c r="B8" s="64"/>
      <c r="C8" s="86"/>
      <c r="D8" s="87"/>
      <c r="E8" s="87"/>
      <c r="F8" s="87"/>
    </row>
    <row r="9" spans="1:6" ht="5.0999999999999996" customHeight="1" x14ac:dyDescent="0.2">
      <c r="A9" s="174"/>
      <c r="B9" s="174"/>
      <c r="C9" s="174"/>
      <c r="D9" s="174"/>
      <c r="E9" s="174"/>
      <c r="F9" s="174"/>
    </row>
    <row r="10" spans="1:6" x14ac:dyDescent="0.2">
      <c r="A10" s="6" t="s">
        <v>1</v>
      </c>
      <c r="B10" s="6" t="s">
        <v>2</v>
      </c>
      <c r="C10" s="6" t="s">
        <v>5</v>
      </c>
      <c r="D10" s="7" t="s">
        <v>6</v>
      </c>
      <c r="E10" s="8" t="s">
        <v>65</v>
      </c>
      <c r="F10" s="8" t="s">
        <v>64</v>
      </c>
    </row>
    <row r="11" spans="1:6" s="9" customFormat="1" ht="8.25" customHeight="1" x14ac:dyDescent="0.2">
      <c r="A11" s="157"/>
      <c r="B11" s="158"/>
      <c r="C11" s="158"/>
      <c r="D11" s="159"/>
      <c r="E11" s="160"/>
      <c r="F11" s="160"/>
    </row>
    <row r="12" spans="1:6" x14ac:dyDescent="0.2">
      <c r="A12" s="68" t="s">
        <v>220</v>
      </c>
      <c r="B12" s="82" t="s">
        <v>0</v>
      </c>
      <c r="C12" s="88"/>
      <c r="D12" s="75"/>
      <c r="E12" s="76"/>
      <c r="F12" s="99">
        <f>SUM(F13:F17)</f>
        <v>0</v>
      </c>
    </row>
    <row r="13" spans="1:6" x14ac:dyDescent="0.2">
      <c r="A13" s="67" t="s">
        <v>3</v>
      </c>
      <c r="B13" s="66" t="s">
        <v>97</v>
      </c>
      <c r="C13" s="67" t="s">
        <v>98</v>
      </c>
      <c r="D13" s="77">
        <v>4.5</v>
      </c>
      <c r="E13" s="78">
        <v>0</v>
      </c>
      <c r="F13" s="79">
        <f>E13*D13</f>
        <v>0</v>
      </c>
    </row>
    <row r="14" spans="1:6" x14ac:dyDescent="0.2">
      <c r="A14" s="67" t="s">
        <v>4</v>
      </c>
      <c r="B14" s="66" t="s">
        <v>99</v>
      </c>
      <c r="C14" s="67" t="s">
        <v>21</v>
      </c>
      <c r="D14" s="77">
        <v>88.9</v>
      </c>
      <c r="E14" s="78">
        <v>0</v>
      </c>
      <c r="F14" s="79">
        <f t="shared" ref="F14:F17" si="0">E14*D14</f>
        <v>0</v>
      </c>
    </row>
    <row r="15" spans="1:6" x14ac:dyDescent="0.2">
      <c r="A15" s="67" t="s">
        <v>7</v>
      </c>
      <c r="B15" s="66" t="s">
        <v>62</v>
      </c>
      <c r="C15" s="67" t="s">
        <v>9</v>
      </c>
      <c r="D15" s="77">
        <v>1</v>
      </c>
      <c r="E15" s="78">
        <v>0</v>
      </c>
      <c r="F15" s="79">
        <f t="shared" si="0"/>
        <v>0</v>
      </c>
    </row>
    <row r="16" spans="1:6" ht="38.25" x14ac:dyDescent="0.2">
      <c r="A16" s="67" t="s">
        <v>8</v>
      </c>
      <c r="B16" s="66" t="s">
        <v>100</v>
      </c>
      <c r="C16" s="67" t="s">
        <v>9</v>
      </c>
      <c r="D16" s="77">
        <v>1</v>
      </c>
      <c r="E16" s="78">
        <v>0</v>
      </c>
      <c r="F16" s="79">
        <f t="shared" si="0"/>
        <v>0</v>
      </c>
    </row>
    <row r="17" spans="1:6" x14ac:dyDescent="0.2">
      <c r="A17" s="67" t="s">
        <v>201</v>
      </c>
      <c r="B17" s="66" t="s">
        <v>101</v>
      </c>
      <c r="C17" s="67" t="s">
        <v>102</v>
      </c>
      <c r="D17" s="77">
        <v>8</v>
      </c>
      <c r="E17" s="78">
        <v>0</v>
      </c>
      <c r="F17" s="79">
        <f t="shared" si="0"/>
        <v>0</v>
      </c>
    </row>
    <row r="18" spans="1:6" x14ac:dyDescent="0.2">
      <c r="A18" s="68" t="s">
        <v>223</v>
      </c>
      <c r="B18" s="82" t="s">
        <v>10</v>
      </c>
      <c r="C18" s="88"/>
      <c r="D18" s="75"/>
      <c r="E18" s="127"/>
      <c r="F18" s="99">
        <f>SUM(F19:F22)</f>
        <v>0</v>
      </c>
    </row>
    <row r="19" spans="1:6" ht="25.5" x14ac:dyDescent="0.2">
      <c r="A19" s="67" t="s">
        <v>11</v>
      </c>
      <c r="B19" s="66" t="s">
        <v>103</v>
      </c>
      <c r="C19" s="67" t="s">
        <v>104</v>
      </c>
      <c r="D19" s="77">
        <v>61.83</v>
      </c>
      <c r="E19" s="78">
        <v>0</v>
      </c>
      <c r="F19" s="80">
        <f>E19*D19</f>
        <v>0</v>
      </c>
    </row>
    <row r="20" spans="1:6" x14ac:dyDescent="0.2">
      <c r="A20" s="67" t="s">
        <v>13</v>
      </c>
      <c r="B20" s="66" t="s">
        <v>105</v>
      </c>
      <c r="C20" s="67" t="s">
        <v>104</v>
      </c>
      <c r="D20" s="77">
        <v>40.22</v>
      </c>
      <c r="E20" s="78">
        <v>0</v>
      </c>
      <c r="F20" s="80">
        <f t="shared" ref="F20:F89" si="1">E20*D20</f>
        <v>0</v>
      </c>
    </row>
    <row r="21" spans="1:6" x14ac:dyDescent="0.2">
      <c r="A21" s="67" t="s">
        <v>14</v>
      </c>
      <c r="B21" s="66" t="s">
        <v>106</v>
      </c>
      <c r="C21" s="67" t="s">
        <v>104</v>
      </c>
      <c r="D21" s="77">
        <v>31.82</v>
      </c>
      <c r="E21" s="78">
        <v>0</v>
      </c>
      <c r="F21" s="80">
        <f t="shared" si="1"/>
        <v>0</v>
      </c>
    </row>
    <row r="22" spans="1:6" ht="25.5" x14ac:dyDescent="0.2">
      <c r="A22" s="67" t="s">
        <v>15</v>
      </c>
      <c r="B22" s="66" t="s">
        <v>107</v>
      </c>
      <c r="C22" s="67" t="s">
        <v>104</v>
      </c>
      <c r="D22" s="77">
        <v>31.82</v>
      </c>
      <c r="E22" s="78">
        <v>0</v>
      </c>
      <c r="F22" s="80">
        <f t="shared" si="1"/>
        <v>0</v>
      </c>
    </row>
    <row r="23" spans="1:6" x14ac:dyDescent="0.2">
      <c r="A23" s="68" t="s">
        <v>224</v>
      </c>
      <c r="B23" s="82" t="s">
        <v>16</v>
      </c>
      <c r="C23" s="88"/>
      <c r="D23" s="75"/>
      <c r="E23" s="127"/>
      <c r="F23" s="99">
        <f>SUM(F24:F30)</f>
        <v>0</v>
      </c>
    </row>
    <row r="24" spans="1:6" ht="38.25" x14ac:dyDescent="0.2">
      <c r="A24" s="67" t="s">
        <v>17</v>
      </c>
      <c r="B24" s="66" t="s">
        <v>108</v>
      </c>
      <c r="C24" s="67" t="s">
        <v>26</v>
      </c>
      <c r="D24" s="77">
        <v>3443.28</v>
      </c>
      <c r="E24" s="78">
        <v>0</v>
      </c>
      <c r="F24" s="80">
        <f t="shared" si="1"/>
        <v>0</v>
      </c>
    </row>
    <row r="25" spans="1:6" ht="25.5" x14ac:dyDescent="0.2">
      <c r="A25" s="67" t="s">
        <v>18</v>
      </c>
      <c r="B25" s="66" t="s">
        <v>109</v>
      </c>
      <c r="C25" s="67" t="s">
        <v>98</v>
      </c>
      <c r="D25" s="77">
        <v>286.94</v>
      </c>
      <c r="E25" s="78">
        <v>0</v>
      </c>
      <c r="F25" s="80">
        <f t="shared" si="1"/>
        <v>0</v>
      </c>
    </row>
    <row r="26" spans="1:6" x14ac:dyDescent="0.2">
      <c r="A26" s="67" t="s">
        <v>19</v>
      </c>
      <c r="B26" s="66" t="s">
        <v>110</v>
      </c>
      <c r="C26" s="67" t="s">
        <v>98</v>
      </c>
      <c r="D26" s="77">
        <v>29.83</v>
      </c>
      <c r="E26" s="78">
        <v>0</v>
      </c>
      <c r="F26" s="80">
        <f t="shared" si="1"/>
        <v>0</v>
      </c>
    </row>
    <row r="27" spans="1:6" ht="25.5" x14ac:dyDescent="0.2">
      <c r="A27" s="67" t="s">
        <v>20</v>
      </c>
      <c r="B27" s="66" t="s">
        <v>111</v>
      </c>
      <c r="C27" s="67" t="s">
        <v>21</v>
      </c>
      <c r="D27" s="77">
        <v>26.83</v>
      </c>
      <c r="E27" s="78">
        <v>0</v>
      </c>
      <c r="F27" s="80">
        <f t="shared" si="1"/>
        <v>0</v>
      </c>
    </row>
    <row r="28" spans="1:6" x14ac:dyDescent="0.2">
      <c r="A28" s="67" t="s">
        <v>22</v>
      </c>
      <c r="B28" s="66" t="s">
        <v>112</v>
      </c>
      <c r="C28" s="67" t="s">
        <v>21</v>
      </c>
      <c r="D28" s="77">
        <v>59.88</v>
      </c>
      <c r="E28" s="78">
        <v>0</v>
      </c>
      <c r="F28" s="80">
        <f t="shared" si="1"/>
        <v>0</v>
      </c>
    </row>
    <row r="29" spans="1:6" x14ac:dyDescent="0.2">
      <c r="A29" s="67" t="s">
        <v>23</v>
      </c>
      <c r="B29" s="66" t="s">
        <v>113</v>
      </c>
      <c r="C29" s="67" t="s">
        <v>21</v>
      </c>
      <c r="D29" s="77">
        <v>28.1</v>
      </c>
      <c r="E29" s="78">
        <v>0</v>
      </c>
      <c r="F29" s="80">
        <f t="shared" si="1"/>
        <v>0</v>
      </c>
    </row>
    <row r="30" spans="1:6" x14ac:dyDescent="0.2">
      <c r="A30" s="67" t="s">
        <v>225</v>
      </c>
      <c r="B30" s="66" t="s">
        <v>114</v>
      </c>
      <c r="C30" s="67" t="s">
        <v>98</v>
      </c>
      <c r="D30" s="77">
        <v>6.68</v>
      </c>
      <c r="E30" s="78">
        <v>0</v>
      </c>
      <c r="F30" s="80">
        <f t="shared" si="1"/>
        <v>0</v>
      </c>
    </row>
    <row r="31" spans="1:6" x14ac:dyDescent="0.2">
      <c r="A31" s="68" t="s">
        <v>226</v>
      </c>
      <c r="B31" s="82" t="s">
        <v>24</v>
      </c>
      <c r="C31" s="88"/>
      <c r="D31" s="75"/>
      <c r="E31" s="127"/>
      <c r="F31" s="99">
        <f>SUM(F32:F37)</f>
        <v>0</v>
      </c>
    </row>
    <row r="32" spans="1:6" x14ac:dyDescent="0.2">
      <c r="A32" s="67" t="s">
        <v>25</v>
      </c>
      <c r="B32" s="66" t="s">
        <v>115</v>
      </c>
      <c r="C32" s="67" t="s">
        <v>21</v>
      </c>
      <c r="D32" s="77">
        <v>208</v>
      </c>
      <c r="E32" s="78">
        <v>0</v>
      </c>
      <c r="F32" s="80">
        <f t="shared" si="1"/>
        <v>0</v>
      </c>
    </row>
    <row r="33" spans="1:6" x14ac:dyDescent="0.2">
      <c r="A33" s="67" t="s">
        <v>27</v>
      </c>
      <c r="B33" s="66" t="s">
        <v>28</v>
      </c>
      <c r="C33" s="67" t="s">
        <v>104</v>
      </c>
      <c r="D33" s="77">
        <v>1.38</v>
      </c>
      <c r="E33" s="78">
        <v>0</v>
      </c>
      <c r="F33" s="80">
        <f t="shared" si="1"/>
        <v>0</v>
      </c>
    </row>
    <row r="34" spans="1:6" ht="25.5" x14ac:dyDescent="0.2">
      <c r="A34" s="67" t="s">
        <v>29</v>
      </c>
      <c r="B34" s="66" t="s">
        <v>116</v>
      </c>
      <c r="C34" s="67" t="s">
        <v>98</v>
      </c>
      <c r="D34" s="77">
        <v>218.32</v>
      </c>
      <c r="E34" s="78">
        <v>0</v>
      </c>
      <c r="F34" s="80">
        <f t="shared" si="1"/>
        <v>0</v>
      </c>
    </row>
    <row r="35" spans="1:6" x14ac:dyDescent="0.2">
      <c r="A35" s="67" t="s">
        <v>30</v>
      </c>
      <c r="B35" s="66" t="s">
        <v>117</v>
      </c>
      <c r="C35" s="67" t="s">
        <v>26</v>
      </c>
      <c r="D35" s="77">
        <v>903.48</v>
      </c>
      <c r="E35" s="78">
        <v>0</v>
      </c>
      <c r="F35" s="80">
        <f t="shared" si="1"/>
        <v>0</v>
      </c>
    </row>
    <row r="36" spans="1:6" x14ac:dyDescent="0.2">
      <c r="A36" s="67" t="s">
        <v>31</v>
      </c>
      <c r="B36" s="66" t="s">
        <v>118</v>
      </c>
      <c r="C36" s="67" t="s">
        <v>26</v>
      </c>
      <c r="D36" s="77">
        <v>369.03</v>
      </c>
      <c r="E36" s="78">
        <v>0</v>
      </c>
      <c r="F36" s="80">
        <f t="shared" si="1"/>
        <v>0</v>
      </c>
    </row>
    <row r="37" spans="1:6" x14ac:dyDescent="0.2">
      <c r="A37" s="67" t="s">
        <v>32</v>
      </c>
      <c r="B37" s="66" t="s">
        <v>119</v>
      </c>
      <c r="C37" s="67" t="s">
        <v>104</v>
      </c>
      <c r="D37" s="77">
        <v>20.23</v>
      </c>
      <c r="E37" s="78">
        <v>0</v>
      </c>
      <c r="F37" s="80">
        <f t="shared" si="1"/>
        <v>0</v>
      </c>
    </row>
    <row r="38" spans="1:6" x14ac:dyDescent="0.2">
      <c r="A38" s="68" t="s">
        <v>227</v>
      </c>
      <c r="B38" s="82" t="s">
        <v>33</v>
      </c>
      <c r="C38" s="88"/>
      <c r="D38" s="75"/>
      <c r="E38" s="127"/>
      <c r="F38" s="99">
        <f>SUM(F39:F44)</f>
        <v>0</v>
      </c>
    </row>
    <row r="39" spans="1:6" ht="25.5" x14ac:dyDescent="0.2">
      <c r="A39" s="67" t="s">
        <v>35</v>
      </c>
      <c r="B39" s="66" t="s">
        <v>120</v>
      </c>
      <c r="C39" s="67" t="s">
        <v>98</v>
      </c>
      <c r="D39" s="77">
        <v>317.39</v>
      </c>
      <c r="E39" s="78">
        <v>0</v>
      </c>
      <c r="F39" s="80">
        <f t="shared" si="1"/>
        <v>0</v>
      </c>
    </row>
    <row r="40" spans="1:6" x14ac:dyDescent="0.2">
      <c r="A40" s="67" t="s">
        <v>228</v>
      </c>
      <c r="B40" s="66" t="s">
        <v>117</v>
      </c>
      <c r="C40" s="67" t="s">
        <v>26</v>
      </c>
      <c r="D40" s="77">
        <v>1454.95</v>
      </c>
      <c r="E40" s="78">
        <v>0</v>
      </c>
      <c r="F40" s="80">
        <f t="shared" si="1"/>
        <v>0</v>
      </c>
    </row>
    <row r="41" spans="1:6" x14ac:dyDescent="0.2">
      <c r="A41" s="67" t="s">
        <v>229</v>
      </c>
      <c r="B41" s="66" t="s">
        <v>118</v>
      </c>
      <c r="C41" s="67" t="s">
        <v>26</v>
      </c>
      <c r="D41" s="77">
        <v>594.28</v>
      </c>
      <c r="E41" s="78">
        <v>0</v>
      </c>
      <c r="F41" s="80">
        <f t="shared" si="1"/>
        <v>0</v>
      </c>
    </row>
    <row r="42" spans="1:6" x14ac:dyDescent="0.2">
      <c r="A42" s="67" t="s">
        <v>230</v>
      </c>
      <c r="B42" s="66" t="s">
        <v>119</v>
      </c>
      <c r="C42" s="67" t="s">
        <v>104</v>
      </c>
      <c r="D42" s="77">
        <v>18.78</v>
      </c>
      <c r="E42" s="78">
        <v>0</v>
      </c>
      <c r="F42" s="80">
        <f t="shared" si="1"/>
        <v>0</v>
      </c>
    </row>
    <row r="43" spans="1:6" ht="25.5" x14ac:dyDescent="0.2">
      <c r="A43" s="67" t="s">
        <v>231</v>
      </c>
      <c r="B43" s="66" t="s">
        <v>121</v>
      </c>
      <c r="C43" s="67" t="s">
        <v>98</v>
      </c>
      <c r="D43" s="77">
        <v>303.42</v>
      </c>
      <c r="E43" s="78">
        <v>0</v>
      </c>
      <c r="F43" s="80">
        <f t="shared" si="1"/>
        <v>0</v>
      </c>
    </row>
    <row r="44" spans="1:6" ht="25.5" x14ac:dyDescent="0.2">
      <c r="A44" s="67" t="s">
        <v>232</v>
      </c>
      <c r="B44" s="66" t="s">
        <v>122</v>
      </c>
      <c r="C44" s="67" t="s">
        <v>21</v>
      </c>
      <c r="D44" s="77">
        <v>152.19999999999999</v>
      </c>
      <c r="E44" s="78">
        <v>0</v>
      </c>
      <c r="F44" s="80">
        <f t="shared" si="1"/>
        <v>0</v>
      </c>
    </row>
    <row r="45" spans="1:6" x14ac:dyDescent="0.2">
      <c r="A45" s="68" t="s">
        <v>233</v>
      </c>
      <c r="B45" s="82" t="s">
        <v>34</v>
      </c>
      <c r="C45" s="88"/>
      <c r="D45" s="75"/>
      <c r="E45" s="127"/>
      <c r="F45" s="99">
        <f>SUM(F46:F47)</f>
        <v>0</v>
      </c>
    </row>
    <row r="46" spans="1:6" x14ac:dyDescent="0.2">
      <c r="A46" s="67" t="s">
        <v>37</v>
      </c>
      <c r="B46" s="66" t="s">
        <v>123</v>
      </c>
      <c r="C46" s="67" t="s">
        <v>98</v>
      </c>
      <c r="D46" s="77">
        <v>790.91</v>
      </c>
      <c r="E46" s="78">
        <v>0</v>
      </c>
      <c r="F46" s="80">
        <f t="shared" si="1"/>
        <v>0</v>
      </c>
    </row>
    <row r="47" spans="1:6" ht="38.25" x14ac:dyDescent="0.2">
      <c r="A47" s="67" t="s">
        <v>38</v>
      </c>
      <c r="B47" s="66" t="s">
        <v>124</v>
      </c>
      <c r="C47" s="67" t="s">
        <v>98</v>
      </c>
      <c r="D47" s="77">
        <v>19.38</v>
      </c>
      <c r="E47" s="78">
        <v>0</v>
      </c>
      <c r="F47" s="80">
        <f t="shared" si="1"/>
        <v>0</v>
      </c>
    </row>
    <row r="48" spans="1:6" x14ac:dyDescent="0.2">
      <c r="A48" s="68" t="s">
        <v>234</v>
      </c>
      <c r="B48" s="82" t="s">
        <v>36</v>
      </c>
      <c r="C48" s="88"/>
      <c r="D48" s="75"/>
      <c r="E48" s="127"/>
      <c r="F48" s="99">
        <f>SUM(F49:F51)</f>
        <v>0</v>
      </c>
    </row>
    <row r="49" spans="1:6" x14ac:dyDescent="0.2">
      <c r="A49" s="67" t="s">
        <v>39</v>
      </c>
      <c r="B49" s="66" t="s">
        <v>125</v>
      </c>
      <c r="C49" s="67" t="s">
        <v>98</v>
      </c>
      <c r="D49" s="77">
        <v>194.49</v>
      </c>
      <c r="E49" s="78">
        <v>0</v>
      </c>
      <c r="F49" s="80">
        <f t="shared" si="1"/>
        <v>0</v>
      </c>
    </row>
    <row r="50" spans="1:6" x14ac:dyDescent="0.2">
      <c r="A50" s="67" t="s">
        <v>40</v>
      </c>
      <c r="B50" s="66" t="s">
        <v>126</v>
      </c>
      <c r="C50" s="67" t="s">
        <v>98</v>
      </c>
      <c r="D50" s="77">
        <v>1.6</v>
      </c>
      <c r="E50" s="78">
        <v>0</v>
      </c>
      <c r="F50" s="80">
        <f t="shared" si="1"/>
        <v>0</v>
      </c>
    </row>
    <row r="51" spans="1:6" x14ac:dyDescent="0.2">
      <c r="A51" s="67" t="s">
        <v>41</v>
      </c>
      <c r="B51" s="66" t="s">
        <v>127</v>
      </c>
      <c r="C51" s="67" t="s">
        <v>98</v>
      </c>
      <c r="D51" s="77">
        <v>1.6</v>
      </c>
      <c r="E51" s="78">
        <v>0</v>
      </c>
      <c r="F51" s="80">
        <f t="shared" si="1"/>
        <v>0</v>
      </c>
    </row>
    <row r="52" spans="1:6" x14ac:dyDescent="0.2">
      <c r="A52" s="68" t="s">
        <v>235</v>
      </c>
      <c r="B52" s="82" t="s">
        <v>128</v>
      </c>
      <c r="C52" s="88"/>
      <c r="D52" s="75"/>
      <c r="E52" s="127"/>
      <c r="F52" s="99">
        <f>SUM(F53:F62)</f>
        <v>0</v>
      </c>
    </row>
    <row r="53" spans="1:6" x14ac:dyDescent="0.2">
      <c r="A53" s="67" t="s">
        <v>42</v>
      </c>
      <c r="B53" s="66" t="s">
        <v>129</v>
      </c>
      <c r="C53" s="67" t="s">
        <v>98</v>
      </c>
      <c r="D53" s="77">
        <v>234.35</v>
      </c>
      <c r="E53" s="78">
        <v>0</v>
      </c>
      <c r="F53" s="80">
        <f t="shared" si="1"/>
        <v>0</v>
      </c>
    </row>
    <row r="54" spans="1:6" x14ac:dyDescent="0.2">
      <c r="A54" s="67" t="s">
        <v>43</v>
      </c>
      <c r="B54" s="66" t="s">
        <v>130</v>
      </c>
      <c r="C54" s="67" t="s">
        <v>98</v>
      </c>
      <c r="D54" s="77">
        <v>234.35</v>
      </c>
      <c r="E54" s="78">
        <v>0</v>
      </c>
      <c r="F54" s="80">
        <f t="shared" si="1"/>
        <v>0</v>
      </c>
    </row>
    <row r="55" spans="1:6" ht="25.5" x14ac:dyDescent="0.2">
      <c r="A55" s="67" t="s">
        <v>44</v>
      </c>
      <c r="B55" s="66" t="s">
        <v>131</v>
      </c>
      <c r="C55" s="67" t="s">
        <v>98</v>
      </c>
      <c r="D55" s="77">
        <v>234.35</v>
      </c>
      <c r="E55" s="78">
        <v>0</v>
      </c>
      <c r="F55" s="80">
        <f t="shared" si="1"/>
        <v>0</v>
      </c>
    </row>
    <row r="56" spans="1:6" ht="25.5" x14ac:dyDescent="0.2">
      <c r="A56" s="67" t="s">
        <v>45</v>
      </c>
      <c r="B56" s="66" t="s">
        <v>132</v>
      </c>
      <c r="C56" s="67" t="s">
        <v>21</v>
      </c>
      <c r="D56" s="77">
        <v>204.25</v>
      </c>
      <c r="E56" s="78">
        <v>0</v>
      </c>
      <c r="F56" s="80">
        <f t="shared" si="1"/>
        <v>0</v>
      </c>
    </row>
    <row r="57" spans="1:6" ht="38.25" x14ac:dyDescent="0.2">
      <c r="A57" s="67" t="s">
        <v>46</v>
      </c>
      <c r="B57" s="66" t="s">
        <v>133</v>
      </c>
      <c r="C57" s="67" t="s">
        <v>98</v>
      </c>
      <c r="D57" s="77">
        <v>219.72</v>
      </c>
      <c r="E57" s="78">
        <v>0</v>
      </c>
      <c r="F57" s="80">
        <f t="shared" si="1"/>
        <v>0</v>
      </c>
    </row>
    <row r="58" spans="1:6" ht="25.5" x14ac:dyDescent="0.2">
      <c r="A58" s="67" t="s">
        <v>47</v>
      </c>
      <c r="B58" s="66" t="s">
        <v>240</v>
      </c>
      <c r="C58" s="67" t="s">
        <v>98</v>
      </c>
      <c r="D58" s="77">
        <v>335.39</v>
      </c>
      <c r="E58" s="78">
        <v>0</v>
      </c>
      <c r="F58" s="80">
        <f t="shared" si="1"/>
        <v>0</v>
      </c>
    </row>
    <row r="59" spans="1:6" ht="25.5" x14ac:dyDescent="0.2">
      <c r="A59" s="67" t="s">
        <v>48</v>
      </c>
      <c r="B59" s="66" t="s">
        <v>134</v>
      </c>
      <c r="C59" s="67" t="s">
        <v>98</v>
      </c>
      <c r="D59" s="77">
        <v>63.76</v>
      </c>
      <c r="E59" s="78">
        <v>0</v>
      </c>
      <c r="F59" s="80">
        <f t="shared" si="1"/>
        <v>0</v>
      </c>
    </row>
    <row r="60" spans="1:6" ht="38.25" x14ac:dyDescent="0.2">
      <c r="A60" s="67" t="s">
        <v>49</v>
      </c>
      <c r="B60" s="66" t="s">
        <v>135</v>
      </c>
      <c r="C60" s="67" t="s">
        <v>21</v>
      </c>
      <c r="D60" s="77">
        <v>29.9</v>
      </c>
      <c r="E60" s="78">
        <v>0</v>
      </c>
      <c r="F60" s="80">
        <f t="shared" si="1"/>
        <v>0</v>
      </c>
    </row>
    <row r="61" spans="1:6" ht="25.5" x14ac:dyDescent="0.2">
      <c r="A61" s="67" t="s">
        <v>50</v>
      </c>
      <c r="B61" s="66" t="s">
        <v>136</v>
      </c>
      <c r="C61" s="67" t="s">
        <v>21</v>
      </c>
      <c r="D61" s="77">
        <v>11.96</v>
      </c>
      <c r="E61" s="78">
        <v>0</v>
      </c>
      <c r="F61" s="80">
        <f t="shared" si="1"/>
        <v>0</v>
      </c>
    </row>
    <row r="62" spans="1:6" x14ac:dyDescent="0.2">
      <c r="A62" s="67" t="s">
        <v>51</v>
      </c>
      <c r="B62" s="66" t="s">
        <v>239</v>
      </c>
      <c r="C62" s="67" t="s">
        <v>21</v>
      </c>
      <c r="D62" s="77">
        <v>27.45</v>
      </c>
      <c r="E62" s="78">
        <v>0</v>
      </c>
      <c r="F62" s="80">
        <f t="shared" si="1"/>
        <v>0</v>
      </c>
    </row>
    <row r="63" spans="1:6" x14ac:dyDescent="0.2">
      <c r="A63" s="68" t="s">
        <v>236</v>
      </c>
      <c r="B63" s="82" t="s">
        <v>137</v>
      </c>
      <c r="C63" s="88"/>
      <c r="D63" s="75"/>
      <c r="E63" s="127"/>
      <c r="F63" s="99">
        <f>SUM(F64:F66)</f>
        <v>0</v>
      </c>
    </row>
    <row r="64" spans="1:6" x14ac:dyDescent="0.2">
      <c r="A64" s="67" t="s">
        <v>202</v>
      </c>
      <c r="B64" s="66" t="s">
        <v>138</v>
      </c>
      <c r="C64" s="67" t="s">
        <v>98</v>
      </c>
      <c r="D64" s="77">
        <v>1902.5</v>
      </c>
      <c r="E64" s="78">
        <v>0</v>
      </c>
      <c r="F64" s="80">
        <f t="shared" si="1"/>
        <v>0</v>
      </c>
    </row>
    <row r="65" spans="1:6" x14ac:dyDescent="0.2">
      <c r="A65" s="67" t="s">
        <v>237</v>
      </c>
      <c r="B65" s="66" t="s">
        <v>139</v>
      </c>
      <c r="C65" s="67" t="s">
        <v>98</v>
      </c>
      <c r="D65" s="77">
        <v>1902.5</v>
      </c>
      <c r="E65" s="78">
        <v>0</v>
      </c>
      <c r="F65" s="80">
        <f t="shared" si="1"/>
        <v>0</v>
      </c>
    </row>
    <row r="66" spans="1:6" ht="38.25" x14ac:dyDescent="0.2">
      <c r="A66" s="67" t="s">
        <v>238</v>
      </c>
      <c r="B66" s="66" t="s">
        <v>140</v>
      </c>
      <c r="C66" s="67" t="s">
        <v>98</v>
      </c>
      <c r="D66" s="77">
        <v>219.19</v>
      </c>
      <c r="E66" s="78">
        <v>0</v>
      </c>
      <c r="F66" s="80">
        <f t="shared" si="1"/>
        <v>0</v>
      </c>
    </row>
    <row r="67" spans="1:6" x14ac:dyDescent="0.2">
      <c r="A67" s="68" t="s">
        <v>252</v>
      </c>
      <c r="B67" s="82" t="s">
        <v>141</v>
      </c>
      <c r="C67" s="88"/>
      <c r="D67" s="75"/>
      <c r="E67" s="127"/>
      <c r="F67" s="99">
        <f>SUM(F68:F72)</f>
        <v>0</v>
      </c>
    </row>
    <row r="68" spans="1:6" x14ac:dyDescent="0.2">
      <c r="A68" s="67" t="s">
        <v>203</v>
      </c>
      <c r="B68" s="66" t="s">
        <v>142</v>
      </c>
      <c r="C68" s="67" t="s">
        <v>98</v>
      </c>
      <c r="D68" s="77">
        <v>1194.1099999999999</v>
      </c>
      <c r="E68" s="78">
        <v>0</v>
      </c>
      <c r="F68" s="80">
        <f t="shared" si="1"/>
        <v>0</v>
      </c>
    </row>
    <row r="69" spans="1:6" x14ac:dyDescent="0.2">
      <c r="A69" s="67" t="s">
        <v>204</v>
      </c>
      <c r="B69" s="66" t="s">
        <v>143</v>
      </c>
      <c r="C69" s="67" t="s">
        <v>98</v>
      </c>
      <c r="D69" s="77">
        <v>937.26</v>
      </c>
      <c r="E69" s="78">
        <v>0</v>
      </c>
      <c r="F69" s="80">
        <f t="shared" si="1"/>
        <v>0</v>
      </c>
    </row>
    <row r="70" spans="1:6" x14ac:dyDescent="0.2">
      <c r="A70" s="67" t="s">
        <v>205</v>
      </c>
      <c r="B70" s="66" t="s">
        <v>144</v>
      </c>
      <c r="C70" s="67" t="s">
        <v>98</v>
      </c>
      <c r="D70" s="77">
        <v>937.26</v>
      </c>
      <c r="E70" s="78">
        <v>0</v>
      </c>
      <c r="F70" s="80">
        <f t="shared" si="1"/>
        <v>0</v>
      </c>
    </row>
    <row r="71" spans="1:6" ht="25.5" x14ac:dyDescent="0.2">
      <c r="A71" s="67" t="s">
        <v>206</v>
      </c>
      <c r="B71" s="66" t="s">
        <v>145</v>
      </c>
      <c r="C71" s="67" t="s">
        <v>98</v>
      </c>
      <c r="D71" s="77">
        <v>764.1</v>
      </c>
      <c r="E71" s="78">
        <v>0</v>
      </c>
      <c r="F71" s="80">
        <f t="shared" si="1"/>
        <v>0</v>
      </c>
    </row>
    <row r="72" spans="1:6" ht="25.5" x14ac:dyDescent="0.2">
      <c r="A72" s="67" t="s">
        <v>207</v>
      </c>
      <c r="B72" s="66" t="s">
        <v>146</v>
      </c>
      <c r="C72" s="67" t="s">
        <v>98</v>
      </c>
      <c r="D72" s="77">
        <v>122.85</v>
      </c>
      <c r="E72" s="78">
        <v>0</v>
      </c>
      <c r="F72" s="80">
        <f t="shared" si="1"/>
        <v>0</v>
      </c>
    </row>
    <row r="73" spans="1:6" x14ac:dyDescent="0.2">
      <c r="A73" s="68" t="s">
        <v>253</v>
      </c>
      <c r="B73" s="82" t="s">
        <v>61</v>
      </c>
      <c r="C73" s="88"/>
      <c r="D73" s="75"/>
      <c r="E73" s="127"/>
      <c r="F73" s="99">
        <f>SUM(F74:F86)</f>
        <v>0</v>
      </c>
    </row>
    <row r="74" spans="1:6" ht="25.5" x14ac:dyDescent="0.2">
      <c r="A74" s="67" t="s">
        <v>208</v>
      </c>
      <c r="B74" s="66" t="s">
        <v>147</v>
      </c>
      <c r="C74" s="67" t="s">
        <v>9</v>
      </c>
      <c r="D74" s="77">
        <v>6</v>
      </c>
      <c r="E74" s="78">
        <v>0</v>
      </c>
      <c r="F74" s="80">
        <f t="shared" si="1"/>
        <v>0</v>
      </c>
    </row>
    <row r="75" spans="1:6" ht="25.5" x14ac:dyDescent="0.2">
      <c r="A75" s="67" t="s">
        <v>209</v>
      </c>
      <c r="B75" s="66" t="s">
        <v>148</v>
      </c>
      <c r="C75" s="67" t="s">
        <v>9</v>
      </c>
      <c r="D75" s="77">
        <v>12</v>
      </c>
      <c r="E75" s="78">
        <v>0</v>
      </c>
      <c r="F75" s="80">
        <f t="shared" si="1"/>
        <v>0</v>
      </c>
    </row>
    <row r="76" spans="1:6" ht="25.5" x14ac:dyDescent="0.2">
      <c r="A76" s="67" t="s">
        <v>210</v>
      </c>
      <c r="B76" s="66" t="s">
        <v>149</v>
      </c>
      <c r="C76" s="67" t="s">
        <v>9</v>
      </c>
      <c r="D76" s="77">
        <v>1</v>
      </c>
      <c r="E76" s="78">
        <v>0</v>
      </c>
      <c r="F76" s="80">
        <f t="shared" si="1"/>
        <v>0</v>
      </c>
    </row>
    <row r="77" spans="1:6" x14ac:dyDescent="0.2">
      <c r="A77" s="67" t="s">
        <v>211</v>
      </c>
      <c r="B77" s="66" t="s">
        <v>150</v>
      </c>
      <c r="C77" s="67" t="s">
        <v>9</v>
      </c>
      <c r="D77" s="77">
        <v>25</v>
      </c>
      <c r="E77" s="78">
        <v>0</v>
      </c>
      <c r="F77" s="80">
        <f t="shared" si="1"/>
        <v>0</v>
      </c>
    </row>
    <row r="78" spans="1:6" x14ac:dyDescent="0.2">
      <c r="A78" s="67" t="s">
        <v>260</v>
      </c>
      <c r="B78" s="66" t="s">
        <v>151</v>
      </c>
      <c r="C78" s="67" t="s">
        <v>98</v>
      </c>
      <c r="D78" s="77">
        <v>6.09</v>
      </c>
      <c r="E78" s="78">
        <v>0</v>
      </c>
      <c r="F78" s="80">
        <f t="shared" si="1"/>
        <v>0</v>
      </c>
    </row>
    <row r="79" spans="1:6" ht="25.5" x14ac:dyDescent="0.2">
      <c r="A79" s="67" t="s">
        <v>212</v>
      </c>
      <c r="B79" s="66" t="s">
        <v>152</v>
      </c>
      <c r="C79" s="67" t="s">
        <v>98</v>
      </c>
      <c r="D79" s="77">
        <v>28.36</v>
      </c>
      <c r="E79" s="78">
        <v>0</v>
      </c>
      <c r="F79" s="80">
        <f t="shared" si="1"/>
        <v>0</v>
      </c>
    </row>
    <row r="80" spans="1:6" x14ac:dyDescent="0.2">
      <c r="A80" s="67" t="s">
        <v>213</v>
      </c>
      <c r="B80" s="66" t="s">
        <v>153</v>
      </c>
      <c r="C80" s="67" t="s">
        <v>98</v>
      </c>
      <c r="D80" s="77">
        <v>1.6</v>
      </c>
      <c r="E80" s="78">
        <v>0</v>
      </c>
      <c r="F80" s="80">
        <f t="shared" si="1"/>
        <v>0</v>
      </c>
    </row>
    <row r="81" spans="1:6" x14ac:dyDescent="0.2">
      <c r="A81" s="67" t="s">
        <v>214</v>
      </c>
      <c r="B81" s="66" t="s">
        <v>154</v>
      </c>
      <c r="C81" s="67" t="s">
        <v>98</v>
      </c>
      <c r="D81" s="77">
        <v>12.43</v>
      </c>
      <c r="E81" s="78">
        <v>0</v>
      </c>
      <c r="F81" s="80">
        <f t="shared" si="1"/>
        <v>0</v>
      </c>
    </row>
    <row r="82" spans="1:6" x14ac:dyDescent="0.2">
      <c r="A82" s="67" t="s">
        <v>215</v>
      </c>
      <c r="B82" s="66" t="s">
        <v>155</v>
      </c>
      <c r="C82" s="67" t="s">
        <v>9</v>
      </c>
      <c r="D82" s="77">
        <v>1</v>
      </c>
      <c r="E82" s="78">
        <v>0</v>
      </c>
      <c r="F82" s="80">
        <f t="shared" si="1"/>
        <v>0</v>
      </c>
    </row>
    <row r="83" spans="1:6" x14ac:dyDescent="0.2">
      <c r="A83" s="67" t="s">
        <v>216</v>
      </c>
      <c r="B83" s="66" t="s">
        <v>241</v>
      </c>
      <c r="C83" s="67" t="s">
        <v>21</v>
      </c>
      <c r="D83" s="77">
        <v>33.75</v>
      </c>
      <c r="E83" s="78">
        <v>0</v>
      </c>
      <c r="F83" s="80">
        <f t="shared" si="1"/>
        <v>0</v>
      </c>
    </row>
    <row r="84" spans="1:6" ht="25.5" x14ac:dyDescent="0.2">
      <c r="A84" s="67" t="s">
        <v>261</v>
      </c>
      <c r="B84" s="66" t="s">
        <v>156</v>
      </c>
      <c r="C84" s="67" t="s">
        <v>98</v>
      </c>
      <c r="D84" s="77">
        <v>17.43</v>
      </c>
      <c r="E84" s="78">
        <v>0</v>
      </c>
      <c r="F84" s="80">
        <f t="shared" si="1"/>
        <v>0</v>
      </c>
    </row>
    <row r="85" spans="1:6" x14ac:dyDescent="0.2">
      <c r="A85" s="67" t="s">
        <v>262</v>
      </c>
      <c r="B85" s="66" t="s">
        <v>52</v>
      </c>
      <c r="C85" s="67" t="s">
        <v>98</v>
      </c>
      <c r="D85" s="77">
        <v>29.24</v>
      </c>
      <c r="E85" s="78">
        <v>0</v>
      </c>
      <c r="F85" s="80">
        <f t="shared" si="1"/>
        <v>0</v>
      </c>
    </row>
    <row r="86" spans="1:6" x14ac:dyDescent="0.2">
      <c r="A86" s="67" t="s">
        <v>263</v>
      </c>
      <c r="B86" s="66" t="s">
        <v>157</v>
      </c>
      <c r="C86" s="67" t="s">
        <v>98</v>
      </c>
      <c r="D86" s="77">
        <v>2.84</v>
      </c>
      <c r="E86" s="78">
        <v>0</v>
      </c>
      <c r="F86" s="80">
        <f t="shared" si="1"/>
        <v>0</v>
      </c>
    </row>
    <row r="87" spans="1:6" x14ac:dyDescent="0.2">
      <c r="A87" s="68" t="s">
        <v>254</v>
      </c>
      <c r="B87" s="82" t="s">
        <v>53</v>
      </c>
      <c r="C87" s="88"/>
      <c r="D87" s="75"/>
      <c r="E87" s="127"/>
      <c r="F87" s="150">
        <f>SUM(F88:F102)</f>
        <v>0</v>
      </c>
    </row>
    <row r="88" spans="1:6" x14ac:dyDescent="0.2">
      <c r="A88" s="151" t="s">
        <v>272</v>
      </c>
      <c r="B88" s="66" t="s">
        <v>328</v>
      </c>
      <c r="C88" s="67" t="s">
        <v>9</v>
      </c>
      <c r="D88" s="77">
        <v>1</v>
      </c>
      <c r="E88" s="78">
        <v>0</v>
      </c>
      <c r="F88" s="80">
        <f t="shared" si="1"/>
        <v>0</v>
      </c>
    </row>
    <row r="89" spans="1:6" x14ac:dyDescent="0.2">
      <c r="A89" s="151" t="s">
        <v>273</v>
      </c>
      <c r="B89" s="66" t="s">
        <v>329</v>
      </c>
      <c r="C89" s="67" t="s">
        <v>9</v>
      </c>
      <c r="D89" s="77">
        <v>37</v>
      </c>
      <c r="E89" s="78">
        <v>0</v>
      </c>
      <c r="F89" s="80">
        <f t="shared" si="1"/>
        <v>0</v>
      </c>
    </row>
    <row r="90" spans="1:6" x14ac:dyDescent="0.2">
      <c r="A90" s="151" t="s">
        <v>274</v>
      </c>
      <c r="B90" s="66" t="s">
        <v>330</v>
      </c>
      <c r="C90" s="67" t="s">
        <v>9</v>
      </c>
      <c r="D90" s="77">
        <v>8</v>
      </c>
      <c r="E90" s="78">
        <v>0</v>
      </c>
      <c r="F90" s="80">
        <f t="shared" ref="F90:F102" si="2">E90*D90</f>
        <v>0</v>
      </c>
    </row>
    <row r="91" spans="1:6" ht="25.5" x14ac:dyDescent="0.2">
      <c r="A91" s="151" t="s">
        <v>275</v>
      </c>
      <c r="B91" s="66" t="s">
        <v>331</v>
      </c>
      <c r="C91" s="67" t="s">
        <v>9</v>
      </c>
      <c r="D91" s="77">
        <v>18</v>
      </c>
      <c r="E91" s="78">
        <v>0</v>
      </c>
      <c r="F91" s="80">
        <f t="shared" si="2"/>
        <v>0</v>
      </c>
    </row>
    <row r="92" spans="1:6" ht="25.5" x14ac:dyDescent="0.2">
      <c r="A92" s="151" t="s">
        <v>276</v>
      </c>
      <c r="B92" s="66" t="s">
        <v>198</v>
      </c>
      <c r="C92" s="67" t="s">
        <v>9</v>
      </c>
      <c r="D92" s="77">
        <v>3</v>
      </c>
      <c r="E92" s="78">
        <v>0</v>
      </c>
      <c r="F92" s="80">
        <f t="shared" si="2"/>
        <v>0</v>
      </c>
    </row>
    <row r="93" spans="1:6" ht="25.5" x14ac:dyDescent="0.2">
      <c r="A93" s="151" t="s">
        <v>277</v>
      </c>
      <c r="B93" s="66" t="s">
        <v>332</v>
      </c>
      <c r="C93" s="67" t="s">
        <v>9</v>
      </c>
      <c r="D93" s="77">
        <v>2</v>
      </c>
      <c r="E93" s="78">
        <v>0</v>
      </c>
      <c r="F93" s="80">
        <f t="shared" si="2"/>
        <v>0</v>
      </c>
    </row>
    <row r="94" spans="1:6" ht="25.5" x14ac:dyDescent="0.2">
      <c r="A94" s="151" t="s">
        <v>278</v>
      </c>
      <c r="B94" s="66" t="s">
        <v>333</v>
      </c>
      <c r="C94" s="67" t="s">
        <v>9</v>
      </c>
      <c r="D94" s="77">
        <v>2</v>
      </c>
      <c r="E94" s="78">
        <v>0</v>
      </c>
      <c r="F94" s="80">
        <f t="shared" si="2"/>
        <v>0</v>
      </c>
    </row>
    <row r="95" spans="1:6" ht="38.25" x14ac:dyDescent="0.2">
      <c r="A95" s="151" t="s">
        <v>279</v>
      </c>
      <c r="B95" s="66" t="s">
        <v>334</v>
      </c>
      <c r="C95" s="67" t="s">
        <v>9</v>
      </c>
      <c r="D95" s="77">
        <v>68</v>
      </c>
      <c r="E95" s="78">
        <v>0</v>
      </c>
      <c r="F95" s="80">
        <f t="shared" si="2"/>
        <v>0</v>
      </c>
    </row>
    <row r="96" spans="1:6" ht="25.5" x14ac:dyDescent="0.2">
      <c r="A96" s="151" t="s">
        <v>280</v>
      </c>
      <c r="B96" s="66" t="s">
        <v>335</v>
      </c>
      <c r="C96" s="67" t="s">
        <v>9</v>
      </c>
      <c r="D96" s="77">
        <v>2</v>
      </c>
      <c r="E96" s="78">
        <v>0</v>
      </c>
      <c r="F96" s="80">
        <f t="shared" si="2"/>
        <v>0</v>
      </c>
    </row>
    <row r="97" spans="1:6" ht="38.25" x14ac:dyDescent="0.2">
      <c r="A97" s="151" t="s">
        <v>281</v>
      </c>
      <c r="B97" s="66" t="s">
        <v>336</v>
      </c>
      <c r="C97" s="67" t="s">
        <v>9</v>
      </c>
      <c r="D97" s="77">
        <v>10</v>
      </c>
      <c r="E97" s="78">
        <v>0</v>
      </c>
      <c r="F97" s="80">
        <f t="shared" si="2"/>
        <v>0</v>
      </c>
    </row>
    <row r="98" spans="1:6" ht="38.25" x14ac:dyDescent="0.2">
      <c r="A98" s="151" t="s">
        <v>282</v>
      </c>
      <c r="B98" s="66" t="s">
        <v>337</v>
      </c>
      <c r="C98" s="67" t="s">
        <v>9</v>
      </c>
      <c r="D98" s="77">
        <v>57</v>
      </c>
      <c r="E98" s="78">
        <v>0</v>
      </c>
      <c r="F98" s="80">
        <f t="shared" si="2"/>
        <v>0</v>
      </c>
    </row>
    <row r="99" spans="1:6" x14ac:dyDescent="0.2">
      <c r="A99" s="151" t="s">
        <v>283</v>
      </c>
      <c r="B99" s="66" t="s">
        <v>159</v>
      </c>
      <c r="C99" s="67" t="s">
        <v>9</v>
      </c>
      <c r="D99" s="77">
        <v>33</v>
      </c>
      <c r="E99" s="78">
        <v>0</v>
      </c>
      <c r="F99" s="80">
        <f t="shared" si="2"/>
        <v>0</v>
      </c>
    </row>
    <row r="100" spans="1:6" x14ac:dyDescent="0.2">
      <c r="A100" s="151" t="s">
        <v>284</v>
      </c>
      <c r="B100" s="66" t="s">
        <v>158</v>
      </c>
      <c r="C100" s="67" t="s">
        <v>9</v>
      </c>
      <c r="D100" s="77">
        <v>1</v>
      </c>
      <c r="E100" s="78">
        <v>0</v>
      </c>
      <c r="F100" s="80">
        <f t="shared" si="2"/>
        <v>0</v>
      </c>
    </row>
    <row r="101" spans="1:6" x14ac:dyDescent="0.2">
      <c r="A101" s="151" t="s">
        <v>285</v>
      </c>
      <c r="B101" s="66" t="s">
        <v>338</v>
      </c>
      <c r="C101" s="67" t="s">
        <v>9</v>
      </c>
      <c r="D101" s="77">
        <v>4</v>
      </c>
      <c r="E101" s="78">
        <v>0</v>
      </c>
      <c r="F101" s="80">
        <f t="shared" si="2"/>
        <v>0</v>
      </c>
    </row>
    <row r="102" spans="1:6" x14ac:dyDescent="0.2">
      <c r="A102" s="151" t="s">
        <v>286</v>
      </c>
      <c r="B102" s="66" t="s">
        <v>339</v>
      </c>
      <c r="C102" s="67" t="s">
        <v>9</v>
      </c>
      <c r="D102" s="77">
        <v>3</v>
      </c>
      <c r="E102" s="78">
        <v>0</v>
      </c>
      <c r="F102" s="80">
        <f t="shared" si="2"/>
        <v>0</v>
      </c>
    </row>
    <row r="103" spans="1:6" x14ac:dyDescent="0.2">
      <c r="A103" s="138" t="s">
        <v>255</v>
      </c>
      <c r="B103" s="139" t="s">
        <v>161</v>
      </c>
      <c r="C103" s="140"/>
      <c r="D103" s="141"/>
      <c r="E103" s="127"/>
      <c r="F103" s="99">
        <f>SUM(F104:F109)</f>
        <v>0</v>
      </c>
    </row>
    <row r="104" spans="1:6" x14ac:dyDescent="0.2">
      <c r="A104" s="134" t="s">
        <v>287</v>
      </c>
      <c r="B104" s="142" t="s">
        <v>245</v>
      </c>
      <c r="C104" s="134" t="s">
        <v>21</v>
      </c>
      <c r="D104" s="136">
        <v>9</v>
      </c>
      <c r="E104" s="137">
        <v>0</v>
      </c>
      <c r="F104" s="80">
        <f t="shared" ref="F104" si="3">E104*D104</f>
        <v>0</v>
      </c>
    </row>
    <row r="105" spans="1:6" x14ac:dyDescent="0.2">
      <c r="A105" s="134" t="s">
        <v>261</v>
      </c>
      <c r="B105" s="135" t="s">
        <v>162</v>
      </c>
      <c r="C105" s="134" t="s">
        <v>21</v>
      </c>
      <c r="D105" s="136">
        <v>40</v>
      </c>
      <c r="E105" s="137">
        <v>0</v>
      </c>
      <c r="F105" s="80">
        <f t="shared" ref="F105:F161" si="4">E105*D105</f>
        <v>0</v>
      </c>
    </row>
    <row r="106" spans="1:6" ht="25.5" x14ac:dyDescent="0.2">
      <c r="A106" s="134" t="s">
        <v>262</v>
      </c>
      <c r="B106" s="135" t="s">
        <v>163</v>
      </c>
      <c r="C106" s="134" t="s">
        <v>9</v>
      </c>
      <c r="D106" s="136">
        <v>1</v>
      </c>
      <c r="E106" s="137">
        <v>0</v>
      </c>
      <c r="F106" s="80">
        <f t="shared" si="4"/>
        <v>0</v>
      </c>
    </row>
    <row r="107" spans="1:6" x14ac:dyDescent="0.2">
      <c r="A107" s="134" t="s">
        <v>263</v>
      </c>
      <c r="B107" s="135" t="s">
        <v>160</v>
      </c>
      <c r="C107" s="134" t="s">
        <v>9</v>
      </c>
      <c r="D107" s="136">
        <v>3</v>
      </c>
      <c r="E107" s="137">
        <v>0</v>
      </c>
      <c r="F107" s="80">
        <f t="shared" si="4"/>
        <v>0</v>
      </c>
    </row>
    <row r="108" spans="1:6" x14ac:dyDescent="0.2">
      <c r="A108" s="134" t="s">
        <v>288</v>
      </c>
      <c r="B108" s="135" t="s">
        <v>249</v>
      </c>
      <c r="C108" s="134" t="s">
        <v>9</v>
      </c>
      <c r="D108" s="136">
        <v>2</v>
      </c>
      <c r="E108" s="137">
        <v>0</v>
      </c>
      <c r="F108" s="80">
        <f t="shared" ref="F108:F109" si="5">E108*D108</f>
        <v>0</v>
      </c>
    </row>
    <row r="109" spans="1:6" x14ac:dyDescent="0.2">
      <c r="A109" s="143" t="s">
        <v>289</v>
      </c>
      <c r="B109" s="144" t="s">
        <v>251</v>
      </c>
      <c r="C109" s="134" t="s">
        <v>21</v>
      </c>
      <c r="D109" s="136">
        <v>3</v>
      </c>
      <c r="E109" s="137">
        <v>0</v>
      </c>
      <c r="F109" s="80">
        <f t="shared" si="5"/>
        <v>0</v>
      </c>
    </row>
    <row r="110" spans="1:6" x14ac:dyDescent="0.2">
      <c r="A110" s="138" t="s">
        <v>256</v>
      </c>
      <c r="B110" s="139" t="s">
        <v>164</v>
      </c>
      <c r="C110" s="140"/>
      <c r="D110" s="141"/>
      <c r="E110" s="127"/>
      <c r="F110" s="99">
        <f>SUM(F111:F114)</f>
        <v>0</v>
      </c>
    </row>
    <row r="111" spans="1:6" x14ac:dyDescent="0.2">
      <c r="A111" s="134" t="s">
        <v>290</v>
      </c>
      <c r="B111" s="142" t="s">
        <v>245</v>
      </c>
      <c r="C111" s="134" t="s">
        <v>21</v>
      </c>
      <c r="D111" s="136">
        <v>42</v>
      </c>
      <c r="E111" s="137">
        <v>0</v>
      </c>
      <c r="F111" s="80">
        <f t="shared" si="4"/>
        <v>0</v>
      </c>
    </row>
    <row r="112" spans="1:6" x14ac:dyDescent="0.2">
      <c r="A112" s="134" t="s">
        <v>291</v>
      </c>
      <c r="B112" s="135" t="s">
        <v>244</v>
      </c>
      <c r="C112" s="134" t="s">
        <v>9</v>
      </c>
      <c r="D112" s="136">
        <v>12</v>
      </c>
      <c r="E112" s="137">
        <v>0</v>
      </c>
      <c r="F112" s="80">
        <f t="shared" si="4"/>
        <v>0</v>
      </c>
    </row>
    <row r="113" spans="1:6" x14ac:dyDescent="0.2">
      <c r="A113" s="134" t="s">
        <v>292</v>
      </c>
      <c r="B113" s="135" t="s">
        <v>249</v>
      </c>
      <c r="C113" s="134" t="s">
        <v>9</v>
      </c>
      <c r="D113" s="136">
        <v>12</v>
      </c>
      <c r="E113" s="137">
        <v>0</v>
      </c>
      <c r="F113" s="80">
        <f t="shared" si="4"/>
        <v>0</v>
      </c>
    </row>
    <row r="114" spans="1:6" ht="51" x14ac:dyDescent="0.2">
      <c r="A114" s="134" t="s">
        <v>293</v>
      </c>
      <c r="B114" s="135" t="s">
        <v>242</v>
      </c>
      <c r="C114" s="134" t="s">
        <v>21</v>
      </c>
      <c r="D114" s="136">
        <v>480</v>
      </c>
      <c r="E114" s="137">
        <v>0</v>
      </c>
      <c r="F114" s="80">
        <f t="shared" si="4"/>
        <v>0</v>
      </c>
    </row>
    <row r="115" spans="1:6" x14ac:dyDescent="0.2">
      <c r="A115" s="138" t="s">
        <v>264</v>
      </c>
      <c r="B115" s="139" t="s">
        <v>165</v>
      </c>
      <c r="C115" s="140"/>
      <c r="D115" s="141"/>
      <c r="E115" s="127"/>
      <c r="F115" s="99">
        <f>SUM(F116:F130)</f>
        <v>0</v>
      </c>
    </row>
    <row r="116" spans="1:6" ht="25.5" x14ac:dyDescent="0.2">
      <c r="A116" s="134" t="s">
        <v>294</v>
      </c>
      <c r="B116" s="135" t="s">
        <v>166</v>
      </c>
      <c r="C116" s="134" t="s">
        <v>9</v>
      </c>
      <c r="D116" s="136">
        <v>1</v>
      </c>
      <c r="E116" s="137">
        <v>0</v>
      </c>
      <c r="F116" s="80">
        <f t="shared" si="4"/>
        <v>0</v>
      </c>
    </row>
    <row r="117" spans="1:6" x14ac:dyDescent="0.2">
      <c r="A117" s="134" t="s">
        <v>295</v>
      </c>
      <c r="B117" s="135" t="s">
        <v>167</v>
      </c>
      <c r="C117" s="134" t="s">
        <v>9</v>
      </c>
      <c r="D117" s="136">
        <v>1</v>
      </c>
      <c r="E117" s="137">
        <v>0</v>
      </c>
      <c r="F117" s="80">
        <f t="shared" si="4"/>
        <v>0</v>
      </c>
    </row>
    <row r="118" spans="1:6" x14ac:dyDescent="0.2">
      <c r="A118" s="134" t="s">
        <v>296</v>
      </c>
      <c r="B118" s="135" t="s">
        <v>168</v>
      </c>
      <c r="C118" s="134" t="s">
        <v>9</v>
      </c>
      <c r="D118" s="136">
        <v>5</v>
      </c>
      <c r="E118" s="137">
        <v>0</v>
      </c>
      <c r="F118" s="80">
        <f t="shared" si="4"/>
        <v>0</v>
      </c>
    </row>
    <row r="119" spans="1:6" ht="25.5" x14ac:dyDescent="0.2">
      <c r="A119" s="134" t="s">
        <v>297</v>
      </c>
      <c r="B119" s="135" t="s">
        <v>180</v>
      </c>
      <c r="C119" s="134" t="s">
        <v>9</v>
      </c>
      <c r="D119" s="136">
        <v>8</v>
      </c>
      <c r="E119" s="137">
        <v>0</v>
      </c>
      <c r="F119" s="80">
        <f>E119*D119</f>
        <v>0</v>
      </c>
    </row>
    <row r="120" spans="1:6" x14ac:dyDescent="0.2">
      <c r="A120" s="134" t="s">
        <v>298</v>
      </c>
      <c r="B120" s="135" t="s">
        <v>169</v>
      </c>
      <c r="C120" s="134" t="s">
        <v>9</v>
      </c>
      <c r="D120" s="136">
        <v>13</v>
      </c>
      <c r="E120" s="137">
        <v>0</v>
      </c>
      <c r="F120" s="80">
        <f t="shared" si="4"/>
        <v>0</v>
      </c>
    </row>
    <row r="121" spans="1:6" x14ac:dyDescent="0.2">
      <c r="A121" s="134" t="s">
        <v>250</v>
      </c>
      <c r="B121" s="135" t="s">
        <v>170</v>
      </c>
      <c r="C121" s="134" t="s">
        <v>9</v>
      </c>
      <c r="D121" s="136">
        <v>13</v>
      </c>
      <c r="E121" s="137">
        <v>0</v>
      </c>
      <c r="F121" s="80">
        <f t="shared" si="4"/>
        <v>0</v>
      </c>
    </row>
    <row r="122" spans="1:6" ht="25.5" x14ac:dyDescent="0.2">
      <c r="A122" s="134" t="s">
        <v>299</v>
      </c>
      <c r="B122" s="135" t="s">
        <v>171</v>
      </c>
      <c r="C122" s="134" t="s">
        <v>9</v>
      </c>
      <c r="D122" s="136">
        <v>1</v>
      </c>
      <c r="E122" s="137">
        <v>0</v>
      </c>
      <c r="F122" s="80">
        <f t="shared" si="4"/>
        <v>0</v>
      </c>
    </row>
    <row r="123" spans="1:6" ht="25.5" x14ac:dyDescent="0.2">
      <c r="A123" s="134" t="s">
        <v>300</v>
      </c>
      <c r="B123" s="135" t="s">
        <v>172</v>
      </c>
      <c r="C123" s="134" t="s">
        <v>9</v>
      </c>
      <c r="D123" s="136">
        <v>1</v>
      </c>
      <c r="E123" s="137">
        <v>0</v>
      </c>
      <c r="F123" s="80">
        <f t="shared" si="4"/>
        <v>0</v>
      </c>
    </row>
    <row r="124" spans="1:6" x14ac:dyDescent="0.2">
      <c r="A124" s="134" t="s">
        <v>301</v>
      </c>
      <c r="B124" s="135" t="s">
        <v>60</v>
      </c>
      <c r="C124" s="134" t="s">
        <v>9</v>
      </c>
      <c r="D124" s="136">
        <v>13.2</v>
      </c>
      <c r="E124" s="137">
        <v>0</v>
      </c>
      <c r="F124" s="80">
        <f t="shared" ref="F124" si="6">E124*D124</f>
        <v>0</v>
      </c>
    </row>
    <row r="125" spans="1:6" x14ac:dyDescent="0.2">
      <c r="A125" s="134" t="s">
        <v>302</v>
      </c>
      <c r="B125" s="142" t="s">
        <v>257</v>
      </c>
      <c r="C125" s="134" t="s">
        <v>9</v>
      </c>
      <c r="D125" s="136">
        <v>2.7</v>
      </c>
      <c r="E125" s="137">
        <v>0</v>
      </c>
      <c r="F125" s="80">
        <f t="shared" ref="F125" si="7">E125*D125</f>
        <v>0</v>
      </c>
    </row>
    <row r="126" spans="1:6" ht="25.5" x14ac:dyDescent="0.2">
      <c r="A126" s="134" t="s">
        <v>303</v>
      </c>
      <c r="B126" s="135" t="s">
        <v>258</v>
      </c>
      <c r="C126" s="134" t="s">
        <v>9</v>
      </c>
      <c r="D126" s="136">
        <v>1</v>
      </c>
      <c r="E126" s="137">
        <v>0</v>
      </c>
      <c r="F126" s="80">
        <f t="shared" ref="F126:F127" si="8">E126*D126</f>
        <v>0</v>
      </c>
    </row>
    <row r="127" spans="1:6" ht="25.5" x14ac:dyDescent="0.2">
      <c r="A127" s="134" t="s">
        <v>304</v>
      </c>
      <c r="B127" s="135" t="s">
        <v>259</v>
      </c>
      <c r="C127" s="134" t="s">
        <v>9</v>
      </c>
      <c r="D127" s="136">
        <v>12</v>
      </c>
      <c r="E127" s="137">
        <v>0</v>
      </c>
      <c r="F127" s="80">
        <f t="shared" si="8"/>
        <v>0</v>
      </c>
    </row>
    <row r="128" spans="1:6" ht="25.5" x14ac:dyDescent="0.2">
      <c r="A128" s="134" t="s">
        <v>305</v>
      </c>
      <c r="B128" s="135" t="s">
        <v>175</v>
      </c>
      <c r="C128" s="134" t="s">
        <v>9</v>
      </c>
      <c r="D128" s="136">
        <v>4</v>
      </c>
      <c r="E128" s="137">
        <v>0</v>
      </c>
      <c r="F128" s="80">
        <f t="shared" ref="F128:F129" si="9">E128*D128</f>
        <v>0</v>
      </c>
    </row>
    <row r="129" spans="1:6" x14ac:dyDescent="0.2">
      <c r="A129" s="134" t="s">
        <v>306</v>
      </c>
      <c r="B129" s="135" t="s">
        <v>174</v>
      </c>
      <c r="C129" s="134" t="s">
        <v>9</v>
      </c>
      <c r="D129" s="136">
        <v>10</v>
      </c>
      <c r="E129" s="137">
        <v>0</v>
      </c>
      <c r="F129" s="80">
        <f t="shared" si="9"/>
        <v>0</v>
      </c>
    </row>
    <row r="130" spans="1:6" x14ac:dyDescent="0.2">
      <c r="A130" s="134" t="s">
        <v>307</v>
      </c>
      <c r="B130" s="135" t="s">
        <v>173</v>
      </c>
      <c r="C130" s="134" t="s">
        <v>9</v>
      </c>
      <c r="D130" s="136">
        <v>2</v>
      </c>
      <c r="E130" s="137">
        <v>0</v>
      </c>
      <c r="F130" s="80">
        <f t="shared" ref="F130" si="10">E130*D130</f>
        <v>0</v>
      </c>
    </row>
    <row r="131" spans="1:6" x14ac:dyDescent="0.2">
      <c r="A131" s="68" t="s">
        <v>243</v>
      </c>
      <c r="B131" s="82" t="s">
        <v>176</v>
      </c>
      <c r="C131" s="88"/>
      <c r="D131" s="75"/>
      <c r="E131" s="127"/>
      <c r="F131" s="99">
        <f>SUM(F132:F134)</f>
        <v>0</v>
      </c>
    </row>
    <row r="132" spans="1:6" x14ac:dyDescent="0.2">
      <c r="A132" s="67" t="s">
        <v>246</v>
      </c>
      <c r="B132" s="66" t="s">
        <v>177</v>
      </c>
      <c r="C132" s="67" t="s">
        <v>54</v>
      </c>
      <c r="D132" s="77">
        <v>4</v>
      </c>
      <c r="E132" s="78">
        <v>0</v>
      </c>
      <c r="F132" s="80">
        <f t="shared" si="4"/>
        <v>0</v>
      </c>
    </row>
    <row r="133" spans="1:6" x14ac:dyDescent="0.2">
      <c r="A133" s="67" t="s">
        <v>247</v>
      </c>
      <c r="B133" s="66" t="s">
        <v>178</v>
      </c>
      <c r="C133" s="67" t="s">
        <v>54</v>
      </c>
      <c r="D133" s="77">
        <v>4</v>
      </c>
      <c r="E133" s="78">
        <v>0</v>
      </c>
      <c r="F133" s="80">
        <f t="shared" si="4"/>
        <v>0</v>
      </c>
    </row>
    <row r="134" spans="1:6" x14ac:dyDescent="0.2">
      <c r="A134" s="67" t="s">
        <v>248</v>
      </c>
      <c r="B134" s="66" t="s">
        <v>179</v>
      </c>
      <c r="C134" s="67" t="s">
        <v>9</v>
      </c>
      <c r="D134" s="77">
        <v>1</v>
      </c>
      <c r="E134" s="78">
        <v>0</v>
      </c>
      <c r="F134" s="80">
        <f t="shared" si="4"/>
        <v>0</v>
      </c>
    </row>
    <row r="135" spans="1:6" x14ac:dyDescent="0.2">
      <c r="A135" s="68" t="s">
        <v>265</v>
      </c>
      <c r="B135" s="82" t="s">
        <v>58</v>
      </c>
      <c r="C135" s="88"/>
      <c r="D135" s="75"/>
      <c r="E135" s="127"/>
      <c r="F135" s="99">
        <f>SUM(F136:F141)</f>
        <v>0</v>
      </c>
    </row>
    <row r="136" spans="1:6" x14ac:dyDescent="0.2">
      <c r="A136" s="67" t="s">
        <v>308</v>
      </c>
      <c r="B136" s="66" t="s">
        <v>181</v>
      </c>
      <c r="C136" s="67" t="s">
        <v>9</v>
      </c>
      <c r="D136" s="77">
        <v>2</v>
      </c>
      <c r="E136" s="78">
        <v>0</v>
      </c>
      <c r="F136" s="80">
        <f t="shared" si="4"/>
        <v>0</v>
      </c>
    </row>
    <row r="137" spans="1:6" ht="25.5" x14ac:dyDescent="0.2">
      <c r="A137" s="67" t="s">
        <v>309</v>
      </c>
      <c r="B137" s="66" t="s">
        <v>182</v>
      </c>
      <c r="C137" s="67" t="s">
        <v>9</v>
      </c>
      <c r="D137" s="77">
        <v>6</v>
      </c>
      <c r="E137" s="78">
        <v>0</v>
      </c>
      <c r="F137" s="80">
        <f t="shared" si="4"/>
        <v>0</v>
      </c>
    </row>
    <row r="138" spans="1:6" ht="25.5" x14ac:dyDescent="0.2">
      <c r="A138" s="67" t="s">
        <v>310</v>
      </c>
      <c r="B138" s="66" t="s">
        <v>183</v>
      </c>
      <c r="C138" s="67" t="s">
        <v>9</v>
      </c>
      <c r="D138" s="77">
        <v>16</v>
      </c>
      <c r="E138" s="78">
        <v>0</v>
      </c>
      <c r="F138" s="80">
        <f t="shared" si="4"/>
        <v>0</v>
      </c>
    </row>
    <row r="139" spans="1:6" ht="25.5" x14ac:dyDescent="0.2">
      <c r="A139" s="67" t="s">
        <v>311</v>
      </c>
      <c r="B139" s="66" t="s">
        <v>185</v>
      </c>
      <c r="C139" s="67" t="s">
        <v>9</v>
      </c>
      <c r="D139" s="77">
        <v>5</v>
      </c>
      <c r="E139" s="78">
        <v>0</v>
      </c>
      <c r="F139" s="80">
        <f>E139*D139</f>
        <v>0</v>
      </c>
    </row>
    <row r="140" spans="1:6" x14ac:dyDescent="0.2">
      <c r="A140" s="67" t="s">
        <v>312</v>
      </c>
      <c r="B140" s="66" t="s">
        <v>184</v>
      </c>
      <c r="C140" s="67" t="s">
        <v>9</v>
      </c>
      <c r="D140" s="77">
        <v>2</v>
      </c>
      <c r="E140" s="78">
        <v>0</v>
      </c>
      <c r="F140" s="80">
        <f t="shared" si="4"/>
        <v>0</v>
      </c>
    </row>
    <row r="141" spans="1:6" x14ac:dyDescent="0.2">
      <c r="A141" s="67" t="s">
        <v>313</v>
      </c>
      <c r="B141" s="66" t="s">
        <v>221</v>
      </c>
      <c r="C141" s="67" t="s">
        <v>9</v>
      </c>
      <c r="D141" s="77">
        <v>9</v>
      </c>
      <c r="E141" s="78">
        <v>0</v>
      </c>
      <c r="F141" s="80">
        <f t="shared" si="4"/>
        <v>0</v>
      </c>
    </row>
    <row r="142" spans="1:6" x14ac:dyDescent="0.2">
      <c r="A142" s="68" t="s">
        <v>266</v>
      </c>
      <c r="B142" s="82" t="s">
        <v>59</v>
      </c>
      <c r="C142" s="121"/>
      <c r="D142" s="122"/>
      <c r="E142" s="127"/>
      <c r="F142" s="99">
        <f>SUM(F143:F146)</f>
        <v>0</v>
      </c>
    </row>
    <row r="143" spans="1:6" ht="25.5" x14ac:dyDescent="0.2">
      <c r="A143" s="67" t="s">
        <v>314</v>
      </c>
      <c r="B143" s="66" t="s">
        <v>186</v>
      </c>
      <c r="C143" s="120" t="s">
        <v>9</v>
      </c>
      <c r="D143" s="123">
        <v>34</v>
      </c>
      <c r="E143" s="124">
        <v>0</v>
      </c>
      <c r="F143" s="80">
        <f t="shared" si="4"/>
        <v>0</v>
      </c>
    </row>
    <row r="144" spans="1:6" ht="25.5" x14ac:dyDescent="0.2">
      <c r="A144" s="67" t="s">
        <v>315</v>
      </c>
      <c r="B144" s="66" t="s">
        <v>187</v>
      </c>
      <c r="C144" s="120" t="s">
        <v>9</v>
      </c>
      <c r="D144" s="123">
        <v>6</v>
      </c>
      <c r="E144" s="124">
        <v>0</v>
      </c>
      <c r="F144" s="80">
        <f t="shared" si="4"/>
        <v>0</v>
      </c>
    </row>
    <row r="145" spans="1:6" ht="25.5" x14ac:dyDescent="0.2">
      <c r="A145" s="67" t="s">
        <v>316</v>
      </c>
      <c r="B145" s="66" t="s">
        <v>189</v>
      </c>
      <c r="C145" s="120" t="s">
        <v>188</v>
      </c>
      <c r="D145" s="123">
        <v>34</v>
      </c>
      <c r="E145" s="124">
        <v>0</v>
      </c>
      <c r="F145" s="80">
        <f t="shared" si="4"/>
        <v>0</v>
      </c>
    </row>
    <row r="146" spans="1:6" x14ac:dyDescent="0.2">
      <c r="A146" s="67" t="s">
        <v>317</v>
      </c>
      <c r="B146" s="66" t="s">
        <v>191</v>
      </c>
      <c r="C146" s="120" t="s">
        <v>190</v>
      </c>
      <c r="D146" s="123">
        <v>6</v>
      </c>
      <c r="E146" s="124">
        <v>0</v>
      </c>
      <c r="F146" s="80">
        <f t="shared" si="4"/>
        <v>0</v>
      </c>
    </row>
    <row r="147" spans="1:6" x14ac:dyDescent="0.2">
      <c r="A147" s="68" t="s">
        <v>267</v>
      </c>
      <c r="B147" s="82" t="s">
        <v>55</v>
      </c>
      <c r="C147" s="121"/>
      <c r="D147" s="122"/>
      <c r="E147" s="127"/>
      <c r="F147" s="99">
        <f>SUM(F148:F150)</f>
        <v>0</v>
      </c>
    </row>
    <row r="148" spans="1:6" ht="25.5" x14ac:dyDescent="0.2">
      <c r="A148" s="67" t="s">
        <v>318</v>
      </c>
      <c r="B148" s="66" t="s">
        <v>192</v>
      </c>
      <c r="C148" s="120" t="s">
        <v>9</v>
      </c>
      <c r="D148" s="123">
        <v>18</v>
      </c>
      <c r="E148" s="124">
        <v>0</v>
      </c>
      <c r="F148" s="80">
        <f t="shared" si="4"/>
        <v>0</v>
      </c>
    </row>
    <row r="149" spans="1:6" x14ac:dyDescent="0.2">
      <c r="A149" s="67" t="s">
        <v>319</v>
      </c>
      <c r="B149" s="66" t="s">
        <v>222</v>
      </c>
      <c r="C149" s="120" t="s">
        <v>21</v>
      </c>
      <c r="D149" s="123">
        <v>30.4</v>
      </c>
      <c r="E149" s="124">
        <v>0</v>
      </c>
      <c r="F149" s="80">
        <f t="shared" si="4"/>
        <v>0</v>
      </c>
    </row>
    <row r="150" spans="1:6" x14ac:dyDescent="0.2">
      <c r="A150" s="67" t="s">
        <v>320</v>
      </c>
      <c r="B150" s="66" t="s">
        <v>222</v>
      </c>
      <c r="C150" s="120" t="s">
        <v>21</v>
      </c>
      <c r="D150" s="123">
        <v>152.5</v>
      </c>
      <c r="E150" s="124">
        <v>0</v>
      </c>
      <c r="F150" s="80">
        <f t="shared" si="4"/>
        <v>0</v>
      </c>
    </row>
    <row r="151" spans="1:6" x14ac:dyDescent="0.2">
      <c r="A151" s="68" t="s">
        <v>268</v>
      </c>
      <c r="B151" s="82" t="s">
        <v>193</v>
      </c>
      <c r="C151" s="121"/>
      <c r="D151" s="122"/>
      <c r="E151" s="127"/>
      <c r="F151" s="99">
        <f>SUM(F152:F157)</f>
        <v>0</v>
      </c>
    </row>
    <row r="152" spans="1:6" x14ac:dyDescent="0.2">
      <c r="A152" s="67" t="s">
        <v>321</v>
      </c>
      <c r="B152" s="66" t="s">
        <v>194</v>
      </c>
      <c r="C152" s="120" t="s">
        <v>9</v>
      </c>
      <c r="D152" s="123">
        <v>3</v>
      </c>
      <c r="E152" s="124">
        <v>0</v>
      </c>
      <c r="F152" s="80">
        <f t="shared" si="4"/>
        <v>0</v>
      </c>
    </row>
    <row r="153" spans="1:6" x14ac:dyDescent="0.2">
      <c r="A153" s="67" t="s">
        <v>322</v>
      </c>
      <c r="B153" s="66" t="s">
        <v>195</v>
      </c>
      <c r="C153" s="120" t="s">
        <v>9</v>
      </c>
      <c r="D153" s="123">
        <v>2</v>
      </c>
      <c r="E153" s="124">
        <v>0</v>
      </c>
      <c r="F153" s="80">
        <f t="shared" si="4"/>
        <v>0</v>
      </c>
    </row>
    <row r="154" spans="1:6" ht="25.5" x14ac:dyDescent="0.2">
      <c r="A154" s="67" t="s">
        <v>323</v>
      </c>
      <c r="B154" s="66" t="s">
        <v>196</v>
      </c>
      <c r="C154" s="120" t="s">
        <v>9</v>
      </c>
      <c r="D154" s="123">
        <v>5</v>
      </c>
      <c r="E154" s="124">
        <v>0</v>
      </c>
      <c r="F154" s="80">
        <f t="shared" si="4"/>
        <v>0</v>
      </c>
    </row>
    <row r="155" spans="1:6" ht="25.5" x14ac:dyDescent="0.2">
      <c r="A155" s="67" t="s">
        <v>324</v>
      </c>
      <c r="B155" s="66" t="s">
        <v>197</v>
      </c>
      <c r="C155" s="120" t="s">
        <v>9</v>
      </c>
      <c r="D155" s="123">
        <v>30</v>
      </c>
      <c r="E155" s="124">
        <v>0</v>
      </c>
      <c r="F155" s="80">
        <f t="shared" si="4"/>
        <v>0</v>
      </c>
    </row>
    <row r="156" spans="1:6" ht="25.5" x14ac:dyDescent="0.2">
      <c r="A156" s="67" t="s">
        <v>325</v>
      </c>
      <c r="B156" s="66" t="s">
        <v>198</v>
      </c>
      <c r="C156" s="120" t="s">
        <v>9</v>
      </c>
      <c r="D156" s="123">
        <v>5</v>
      </c>
      <c r="E156" s="124">
        <v>0</v>
      </c>
      <c r="F156" s="80">
        <f t="shared" si="4"/>
        <v>0</v>
      </c>
    </row>
    <row r="157" spans="1:6" x14ac:dyDescent="0.2">
      <c r="A157" s="67" t="s">
        <v>326</v>
      </c>
      <c r="B157" s="66" t="s">
        <v>200</v>
      </c>
      <c r="C157" s="120" t="s">
        <v>9</v>
      </c>
      <c r="D157" s="123">
        <v>18</v>
      </c>
      <c r="E157" s="124">
        <v>0</v>
      </c>
      <c r="F157" s="80">
        <f t="shared" si="4"/>
        <v>0</v>
      </c>
    </row>
    <row r="158" spans="1:6" x14ac:dyDescent="0.2">
      <c r="A158" s="131" t="s">
        <v>327</v>
      </c>
      <c r="B158" s="83" t="s">
        <v>56</v>
      </c>
      <c r="C158" s="125"/>
      <c r="D158" s="126"/>
      <c r="E158" s="127"/>
      <c r="F158" s="99">
        <f>SUM(F159:F161)</f>
        <v>0</v>
      </c>
    </row>
    <row r="159" spans="1:6" ht="25.5" x14ac:dyDescent="0.2">
      <c r="A159" s="132" t="s">
        <v>269</v>
      </c>
      <c r="B159" s="84" t="s">
        <v>217</v>
      </c>
      <c r="C159" s="120" t="s">
        <v>199</v>
      </c>
      <c r="D159" s="123">
        <v>4.4000000000000004</v>
      </c>
      <c r="E159" s="124">
        <v>0</v>
      </c>
      <c r="F159" s="80">
        <f t="shared" si="4"/>
        <v>0</v>
      </c>
    </row>
    <row r="160" spans="1:6" x14ac:dyDescent="0.2">
      <c r="A160" s="132" t="s">
        <v>270</v>
      </c>
      <c r="B160" s="84" t="s">
        <v>56</v>
      </c>
      <c r="C160" s="120" t="s">
        <v>98</v>
      </c>
      <c r="D160" s="123">
        <v>309.25</v>
      </c>
      <c r="E160" s="124">
        <v>0</v>
      </c>
      <c r="F160" s="80">
        <f t="shared" si="4"/>
        <v>0</v>
      </c>
    </row>
    <row r="161" spans="1:6" x14ac:dyDescent="0.2">
      <c r="A161" s="133" t="s">
        <v>271</v>
      </c>
      <c r="B161" s="85" t="s">
        <v>218</v>
      </c>
      <c r="C161" s="128" t="s">
        <v>12</v>
      </c>
      <c r="D161" s="129">
        <v>39.58</v>
      </c>
      <c r="E161" s="130">
        <v>0</v>
      </c>
      <c r="F161" s="81">
        <f t="shared" si="4"/>
        <v>0</v>
      </c>
    </row>
    <row r="162" spans="1:6" x14ac:dyDescent="0.2">
      <c r="A162" s="69"/>
      <c r="B162" s="175" t="s">
        <v>63</v>
      </c>
      <c r="C162" s="175"/>
      <c r="D162" s="175"/>
      <c r="E162" s="175"/>
      <c r="F162" s="89">
        <f>SUM(F12:F161)/2</f>
        <v>0</v>
      </c>
    </row>
    <row r="163" spans="1:6" ht="15" x14ac:dyDescent="0.25">
      <c r="A163" t="s">
        <v>340</v>
      </c>
      <c r="B163" s="70"/>
      <c r="C163" s="71"/>
      <c r="D163" s="90"/>
      <c r="E163" s="163" t="s">
        <v>219</v>
      </c>
      <c r="F163" s="91" t="e">
        <f>F162*#REF!</f>
        <v>#REF!</v>
      </c>
    </row>
    <row r="164" spans="1:6" x14ac:dyDescent="0.2">
      <c r="A164" s="72"/>
      <c r="B164" s="73"/>
      <c r="C164" s="74"/>
      <c r="D164" s="92"/>
      <c r="E164" s="93"/>
      <c r="F164" s="94" t="e">
        <f>SUM(F162:F163)</f>
        <v>#REF!</v>
      </c>
    </row>
    <row r="165" spans="1:6" x14ac:dyDescent="0.2">
      <c r="A165" s="60"/>
      <c r="B165" s="14"/>
      <c r="C165" s="61"/>
      <c r="D165" s="95"/>
      <c r="E165" s="95"/>
      <c r="F165" s="95"/>
    </row>
    <row r="166" spans="1:6" ht="26.25" customHeight="1" x14ac:dyDescent="0.2">
      <c r="A166" s="176" t="s">
        <v>96</v>
      </c>
      <c r="B166" s="177"/>
      <c r="C166" s="177"/>
      <c r="D166" s="177"/>
      <c r="E166" s="177"/>
      <c r="F166" s="177"/>
    </row>
    <row r="167" spans="1:6" ht="12" customHeight="1" x14ac:dyDescent="0.2">
      <c r="A167" s="170" t="s">
        <v>94</v>
      </c>
      <c r="B167" s="171"/>
      <c r="C167" s="171"/>
      <c r="D167" s="171"/>
      <c r="E167" s="171"/>
      <c r="F167" s="171"/>
    </row>
    <row r="168" spans="1:6" ht="11.25" customHeight="1" x14ac:dyDescent="0.2">
      <c r="A168" s="168" t="s">
        <v>95</v>
      </c>
      <c r="B168" s="169"/>
      <c r="C168" s="169"/>
      <c r="D168" s="169"/>
      <c r="E168" s="169"/>
      <c r="F168" s="169"/>
    </row>
    <row r="169" spans="1:6" ht="13.5" customHeight="1" x14ac:dyDescent="0.2">
      <c r="A169" s="166" t="s">
        <v>88</v>
      </c>
      <c r="B169" s="167"/>
      <c r="C169" s="167"/>
      <c r="D169" s="167"/>
      <c r="E169" s="167"/>
      <c r="F169" s="167"/>
    </row>
    <row r="170" spans="1:6" x14ac:dyDescent="0.2">
      <c r="A170" s="11"/>
      <c r="B170" s="12"/>
      <c r="C170" s="13"/>
      <c r="D170" s="96"/>
      <c r="E170" s="96"/>
      <c r="F170" s="96"/>
    </row>
    <row r="172" spans="1:6" x14ac:dyDescent="0.2">
      <c r="F172" s="98"/>
    </row>
    <row r="173" spans="1:6" x14ac:dyDescent="0.2">
      <c r="F173" s="98"/>
    </row>
    <row r="174" spans="1:6" x14ac:dyDescent="0.2">
      <c r="B174" s="5"/>
      <c r="F174" s="98"/>
    </row>
    <row r="175" spans="1:6" x14ac:dyDescent="0.2">
      <c r="F175" s="98"/>
    </row>
  </sheetData>
  <mergeCells count="7">
    <mergeCell ref="A169:F169"/>
    <mergeCell ref="A168:F168"/>
    <mergeCell ref="A167:F167"/>
    <mergeCell ref="A1:F1"/>
    <mergeCell ref="A9:F9"/>
    <mergeCell ref="B162:E162"/>
    <mergeCell ref="A166:F166"/>
  </mergeCells>
  <phoneticPr fontId="12" type="noConversion"/>
  <printOptions horizontalCentered="1" gridLines="1"/>
  <pageMargins left="0.19685039370078741" right="0.19685039370078741" top="1.54" bottom="0.55118110236220474" header="0.19685039370078741" footer="0.27559055118110237"/>
  <pageSetup paperSize="9" scale="75" orientation="landscape" r:id="rId1"/>
  <headerFooter>
    <oddHeader>&amp;C&amp;G</oddHeader>
    <oddFooter>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D83CD-B52C-4BE1-ADFA-AC6BE5DAD543}">
  <dimension ref="A1:U48"/>
  <sheetViews>
    <sheetView view="pageBreakPreview" zoomScale="85" zoomScaleNormal="40" zoomScaleSheetLayoutView="85" zoomScalePageLayoutView="40" workbookViewId="0">
      <selection activeCell="D30" sqref="D30"/>
    </sheetView>
  </sheetViews>
  <sheetFormatPr defaultColWidth="8.7109375" defaultRowHeight="15" x14ac:dyDescent="0.25"/>
  <cols>
    <col min="1" max="1" width="8.85546875" customWidth="1"/>
    <col min="2" max="2" width="51.7109375" customWidth="1"/>
    <col min="3" max="3" width="17.5703125" customWidth="1"/>
    <col min="4" max="4" width="12" customWidth="1"/>
    <col min="5" max="5" width="11.5703125" customWidth="1"/>
    <col min="6" max="6" width="16" customWidth="1"/>
    <col min="7" max="7" width="10.85546875" customWidth="1"/>
    <col min="8" max="8" width="16.42578125" customWidth="1"/>
    <col min="9" max="9" width="13.140625" customWidth="1"/>
    <col min="10" max="11" width="16" customWidth="1"/>
    <col min="12" max="12" width="19.7109375" customWidth="1"/>
    <col min="13" max="15" width="16" customWidth="1"/>
    <col min="16" max="16" width="17.42578125" customWidth="1"/>
    <col min="17" max="17" width="16" customWidth="1"/>
    <col min="18" max="18" width="17.28515625" customWidth="1"/>
    <col min="19" max="19" width="9.140625" customWidth="1"/>
    <col min="20" max="20" width="16.28515625" customWidth="1"/>
    <col min="21" max="21" width="21.7109375" customWidth="1"/>
    <col min="264" max="264" width="8.28515625" customWidth="1"/>
    <col min="265" max="265" width="10.5703125" customWidth="1"/>
    <col min="266" max="266" width="28.42578125" customWidth="1"/>
    <col min="267" max="267" width="17.5703125" customWidth="1"/>
    <col min="268" max="268" width="12" customWidth="1"/>
    <col min="269" max="269" width="11.5703125" customWidth="1"/>
    <col min="270" max="270" width="16" customWidth="1"/>
    <col min="271" max="271" width="10.85546875" customWidth="1"/>
    <col min="272" max="272" width="16.42578125" customWidth="1"/>
    <col min="273" max="273" width="11" customWidth="1"/>
    <col min="274" max="274" width="16" customWidth="1"/>
    <col min="275" max="275" width="9.140625" customWidth="1"/>
    <col min="276" max="276" width="17.140625" customWidth="1"/>
    <col min="520" max="520" width="8.28515625" customWidth="1"/>
    <col min="521" max="521" width="10.5703125" customWidth="1"/>
    <col min="522" max="522" width="28.42578125" customWidth="1"/>
    <col min="523" max="523" width="17.5703125" customWidth="1"/>
    <col min="524" max="524" width="12" customWidth="1"/>
    <col min="525" max="525" width="11.5703125" customWidth="1"/>
    <col min="526" max="526" width="16" customWidth="1"/>
    <col min="527" max="527" width="10.85546875" customWidth="1"/>
    <col min="528" max="528" width="16.42578125" customWidth="1"/>
    <col min="529" max="529" width="11" customWidth="1"/>
    <col min="530" max="530" width="16" customWidth="1"/>
    <col min="531" max="531" width="9.140625" customWidth="1"/>
    <col min="532" max="532" width="17.140625" customWidth="1"/>
    <col min="776" max="776" width="8.28515625" customWidth="1"/>
    <col min="777" max="777" width="10.5703125" customWidth="1"/>
    <col min="778" max="778" width="28.42578125" customWidth="1"/>
    <col min="779" max="779" width="17.5703125" customWidth="1"/>
    <col min="780" max="780" width="12" customWidth="1"/>
    <col min="781" max="781" width="11.5703125" customWidth="1"/>
    <col min="782" max="782" width="16" customWidth="1"/>
    <col min="783" max="783" width="10.85546875" customWidth="1"/>
    <col min="784" max="784" width="16.42578125" customWidth="1"/>
    <col min="785" max="785" width="11" customWidth="1"/>
    <col min="786" max="786" width="16" customWidth="1"/>
    <col min="787" max="787" width="9.140625" customWidth="1"/>
    <col min="788" max="788" width="17.140625" customWidth="1"/>
    <col min="1032" max="1032" width="8.28515625" customWidth="1"/>
    <col min="1033" max="1033" width="10.5703125" customWidth="1"/>
    <col min="1034" max="1034" width="28.42578125" customWidth="1"/>
    <col min="1035" max="1035" width="17.5703125" customWidth="1"/>
    <col min="1036" max="1036" width="12" customWidth="1"/>
    <col min="1037" max="1037" width="11.5703125" customWidth="1"/>
    <col min="1038" max="1038" width="16" customWidth="1"/>
    <col min="1039" max="1039" width="10.85546875" customWidth="1"/>
    <col min="1040" max="1040" width="16.42578125" customWidth="1"/>
    <col min="1041" max="1041" width="11" customWidth="1"/>
    <col min="1042" max="1042" width="16" customWidth="1"/>
    <col min="1043" max="1043" width="9.140625" customWidth="1"/>
    <col min="1044" max="1044" width="17.140625" customWidth="1"/>
    <col min="1288" max="1288" width="8.28515625" customWidth="1"/>
    <col min="1289" max="1289" width="10.5703125" customWidth="1"/>
    <col min="1290" max="1290" width="28.42578125" customWidth="1"/>
    <col min="1291" max="1291" width="17.5703125" customWidth="1"/>
    <col min="1292" max="1292" width="12" customWidth="1"/>
    <col min="1293" max="1293" width="11.5703125" customWidth="1"/>
    <col min="1294" max="1294" width="16" customWidth="1"/>
    <col min="1295" max="1295" width="10.85546875" customWidth="1"/>
    <col min="1296" max="1296" width="16.42578125" customWidth="1"/>
    <col min="1297" max="1297" width="11" customWidth="1"/>
    <col min="1298" max="1298" width="16" customWidth="1"/>
    <col min="1299" max="1299" width="9.140625" customWidth="1"/>
    <col min="1300" max="1300" width="17.140625" customWidth="1"/>
    <col min="1544" max="1544" width="8.28515625" customWidth="1"/>
    <col min="1545" max="1545" width="10.5703125" customWidth="1"/>
    <col min="1546" max="1546" width="28.42578125" customWidth="1"/>
    <col min="1547" max="1547" width="17.5703125" customWidth="1"/>
    <col min="1548" max="1548" width="12" customWidth="1"/>
    <col min="1549" max="1549" width="11.5703125" customWidth="1"/>
    <col min="1550" max="1550" width="16" customWidth="1"/>
    <col min="1551" max="1551" width="10.85546875" customWidth="1"/>
    <col min="1552" max="1552" width="16.42578125" customWidth="1"/>
    <col min="1553" max="1553" width="11" customWidth="1"/>
    <col min="1554" max="1554" width="16" customWidth="1"/>
    <col min="1555" max="1555" width="9.140625" customWidth="1"/>
    <col min="1556" max="1556" width="17.140625" customWidth="1"/>
    <col min="1800" max="1800" width="8.28515625" customWidth="1"/>
    <col min="1801" max="1801" width="10.5703125" customWidth="1"/>
    <col min="1802" max="1802" width="28.42578125" customWidth="1"/>
    <col min="1803" max="1803" width="17.5703125" customWidth="1"/>
    <col min="1804" max="1804" width="12" customWidth="1"/>
    <col min="1805" max="1805" width="11.5703125" customWidth="1"/>
    <col min="1806" max="1806" width="16" customWidth="1"/>
    <col min="1807" max="1807" width="10.85546875" customWidth="1"/>
    <col min="1808" max="1808" width="16.42578125" customWidth="1"/>
    <col min="1809" max="1809" width="11" customWidth="1"/>
    <col min="1810" max="1810" width="16" customWidth="1"/>
    <col min="1811" max="1811" width="9.140625" customWidth="1"/>
    <col min="1812" max="1812" width="17.140625" customWidth="1"/>
    <col min="2056" max="2056" width="8.28515625" customWidth="1"/>
    <col min="2057" max="2057" width="10.5703125" customWidth="1"/>
    <col min="2058" max="2058" width="28.42578125" customWidth="1"/>
    <col min="2059" max="2059" width="17.5703125" customWidth="1"/>
    <col min="2060" max="2060" width="12" customWidth="1"/>
    <col min="2061" max="2061" width="11.5703125" customWidth="1"/>
    <col min="2062" max="2062" width="16" customWidth="1"/>
    <col min="2063" max="2063" width="10.85546875" customWidth="1"/>
    <col min="2064" max="2064" width="16.42578125" customWidth="1"/>
    <col min="2065" max="2065" width="11" customWidth="1"/>
    <col min="2066" max="2066" width="16" customWidth="1"/>
    <col min="2067" max="2067" width="9.140625" customWidth="1"/>
    <col min="2068" max="2068" width="17.140625" customWidth="1"/>
    <col min="2312" max="2312" width="8.28515625" customWidth="1"/>
    <col min="2313" max="2313" width="10.5703125" customWidth="1"/>
    <col min="2314" max="2314" width="28.42578125" customWidth="1"/>
    <col min="2315" max="2315" width="17.5703125" customWidth="1"/>
    <col min="2316" max="2316" width="12" customWidth="1"/>
    <col min="2317" max="2317" width="11.5703125" customWidth="1"/>
    <col min="2318" max="2318" width="16" customWidth="1"/>
    <col min="2319" max="2319" width="10.85546875" customWidth="1"/>
    <col min="2320" max="2320" width="16.42578125" customWidth="1"/>
    <col min="2321" max="2321" width="11" customWidth="1"/>
    <col min="2322" max="2322" width="16" customWidth="1"/>
    <col min="2323" max="2323" width="9.140625" customWidth="1"/>
    <col min="2324" max="2324" width="17.140625" customWidth="1"/>
    <col min="2568" max="2568" width="8.28515625" customWidth="1"/>
    <col min="2569" max="2569" width="10.5703125" customWidth="1"/>
    <col min="2570" max="2570" width="28.42578125" customWidth="1"/>
    <col min="2571" max="2571" width="17.5703125" customWidth="1"/>
    <col min="2572" max="2572" width="12" customWidth="1"/>
    <col min="2573" max="2573" width="11.5703125" customWidth="1"/>
    <col min="2574" max="2574" width="16" customWidth="1"/>
    <col min="2575" max="2575" width="10.85546875" customWidth="1"/>
    <col min="2576" max="2576" width="16.42578125" customWidth="1"/>
    <col min="2577" max="2577" width="11" customWidth="1"/>
    <col min="2578" max="2578" width="16" customWidth="1"/>
    <col min="2579" max="2579" width="9.140625" customWidth="1"/>
    <col min="2580" max="2580" width="17.140625" customWidth="1"/>
    <col min="2824" max="2824" width="8.28515625" customWidth="1"/>
    <col min="2825" max="2825" width="10.5703125" customWidth="1"/>
    <col min="2826" max="2826" width="28.42578125" customWidth="1"/>
    <col min="2827" max="2827" width="17.5703125" customWidth="1"/>
    <col min="2828" max="2828" width="12" customWidth="1"/>
    <col min="2829" max="2829" width="11.5703125" customWidth="1"/>
    <col min="2830" max="2830" width="16" customWidth="1"/>
    <col min="2831" max="2831" width="10.85546875" customWidth="1"/>
    <col min="2832" max="2832" width="16.42578125" customWidth="1"/>
    <col min="2833" max="2833" width="11" customWidth="1"/>
    <col min="2834" max="2834" width="16" customWidth="1"/>
    <col min="2835" max="2835" width="9.140625" customWidth="1"/>
    <col min="2836" max="2836" width="17.140625" customWidth="1"/>
    <col min="3080" max="3080" width="8.28515625" customWidth="1"/>
    <col min="3081" max="3081" width="10.5703125" customWidth="1"/>
    <col min="3082" max="3082" width="28.42578125" customWidth="1"/>
    <col min="3083" max="3083" width="17.5703125" customWidth="1"/>
    <col min="3084" max="3084" width="12" customWidth="1"/>
    <col min="3085" max="3085" width="11.5703125" customWidth="1"/>
    <col min="3086" max="3086" width="16" customWidth="1"/>
    <col min="3087" max="3087" width="10.85546875" customWidth="1"/>
    <col min="3088" max="3088" width="16.42578125" customWidth="1"/>
    <col min="3089" max="3089" width="11" customWidth="1"/>
    <col min="3090" max="3090" width="16" customWidth="1"/>
    <col min="3091" max="3091" width="9.140625" customWidth="1"/>
    <col min="3092" max="3092" width="17.140625" customWidth="1"/>
    <col min="3336" max="3336" width="8.28515625" customWidth="1"/>
    <col min="3337" max="3337" width="10.5703125" customWidth="1"/>
    <col min="3338" max="3338" width="28.42578125" customWidth="1"/>
    <col min="3339" max="3339" width="17.5703125" customWidth="1"/>
    <col min="3340" max="3340" width="12" customWidth="1"/>
    <col min="3341" max="3341" width="11.5703125" customWidth="1"/>
    <col min="3342" max="3342" width="16" customWidth="1"/>
    <col min="3343" max="3343" width="10.85546875" customWidth="1"/>
    <col min="3344" max="3344" width="16.42578125" customWidth="1"/>
    <col min="3345" max="3345" width="11" customWidth="1"/>
    <col min="3346" max="3346" width="16" customWidth="1"/>
    <col min="3347" max="3347" width="9.140625" customWidth="1"/>
    <col min="3348" max="3348" width="17.140625" customWidth="1"/>
    <col min="3592" max="3592" width="8.28515625" customWidth="1"/>
    <col min="3593" max="3593" width="10.5703125" customWidth="1"/>
    <col min="3594" max="3594" width="28.42578125" customWidth="1"/>
    <col min="3595" max="3595" width="17.5703125" customWidth="1"/>
    <col min="3596" max="3596" width="12" customWidth="1"/>
    <col min="3597" max="3597" width="11.5703125" customWidth="1"/>
    <col min="3598" max="3598" width="16" customWidth="1"/>
    <col min="3599" max="3599" width="10.85546875" customWidth="1"/>
    <col min="3600" max="3600" width="16.42578125" customWidth="1"/>
    <col min="3601" max="3601" width="11" customWidth="1"/>
    <col min="3602" max="3602" width="16" customWidth="1"/>
    <col min="3603" max="3603" width="9.140625" customWidth="1"/>
    <col min="3604" max="3604" width="17.140625" customWidth="1"/>
    <col min="3848" max="3848" width="8.28515625" customWidth="1"/>
    <col min="3849" max="3849" width="10.5703125" customWidth="1"/>
    <col min="3850" max="3850" width="28.42578125" customWidth="1"/>
    <col min="3851" max="3851" width="17.5703125" customWidth="1"/>
    <col min="3852" max="3852" width="12" customWidth="1"/>
    <col min="3853" max="3853" width="11.5703125" customWidth="1"/>
    <col min="3854" max="3854" width="16" customWidth="1"/>
    <col min="3855" max="3855" width="10.85546875" customWidth="1"/>
    <col min="3856" max="3856" width="16.42578125" customWidth="1"/>
    <col min="3857" max="3857" width="11" customWidth="1"/>
    <col min="3858" max="3858" width="16" customWidth="1"/>
    <col min="3859" max="3859" width="9.140625" customWidth="1"/>
    <col min="3860" max="3860" width="17.140625" customWidth="1"/>
    <col min="4104" max="4104" width="8.28515625" customWidth="1"/>
    <col min="4105" max="4105" width="10.5703125" customWidth="1"/>
    <col min="4106" max="4106" width="28.42578125" customWidth="1"/>
    <col min="4107" max="4107" width="17.5703125" customWidth="1"/>
    <col min="4108" max="4108" width="12" customWidth="1"/>
    <col min="4109" max="4109" width="11.5703125" customWidth="1"/>
    <col min="4110" max="4110" width="16" customWidth="1"/>
    <col min="4111" max="4111" width="10.85546875" customWidth="1"/>
    <col min="4112" max="4112" width="16.42578125" customWidth="1"/>
    <col min="4113" max="4113" width="11" customWidth="1"/>
    <col min="4114" max="4114" width="16" customWidth="1"/>
    <col min="4115" max="4115" width="9.140625" customWidth="1"/>
    <col min="4116" max="4116" width="17.140625" customWidth="1"/>
    <col min="4360" max="4360" width="8.28515625" customWidth="1"/>
    <col min="4361" max="4361" width="10.5703125" customWidth="1"/>
    <col min="4362" max="4362" width="28.42578125" customWidth="1"/>
    <col min="4363" max="4363" width="17.5703125" customWidth="1"/>
    <col min="4364" max="4364" width="12" customWidth="1"/>
    <col min="4365" max="4365" width="11.5703125" customWidth="1"/>
    <col min="4366" max="4366" width="16" customWidth="1"/>
    <col min="4367" max="4367" width="10.85546875" customWidth="1"/>
    <col min="4368" max="4368" width="16.42578125" customWidth="1"/>
    <col min="4369" max="4369" width="11" customWidth="1"/>
    <col min="4370" max="4370" width="16" customWidth="1"/>
    <col min="4371" max="4371" width="9.140625" customWidth="1"/>
    <col min="4372" max="4372" width="17.140625" customWidth="1"/>
    <col min="4616" max="4616" width="8.28515625" customWidth="1"/>
    <col min="4617" max="4617" width="10.5703125" customWidth="1"/>
    <col min="4618" max="4618" width="28.42578125" customWidth="1"/>
    <col min="4619" max="4619" width="17.5703125" customWidth="1"/>
    <col min="4620" max="4620" width="12" customWidth="1"/>
    <col min="4621" max="4621" width="11.5703125" customWidth="1"/>
    <col min="4622" max="4622" width="16" customWidth="1"/>
    <col min="4623" max="4623" width="10.85546875" customWidth="1"/>
    <col min="4624" max="4624" width="16.42578125" customWidth="1"/>
    <col min="4625" max="4625" width="11" customWidth="1"/>
    <col min="4626" max="4626" width="16" customWidth="1"/>
    <col min="4627" max="4627" width="9.140625" customWidth="1"/>
    <col min="4628" max="4628" width="17.140625" customWidth="1"/>
    <col min="4872" max="4872" width="8.28515625" customWidth="1"/>
    <col min="4873" max="4873" width="10.5703125" customWidth="1"/>
    <col min="4874" max="4874" width="28.42578125" customWidth="1"/>
    <col min="4875" max="4875" width="17.5703125" customWidth="1"/>
    <col min="4876" max="4876" width="12" customWidth="1"/>
    <col min="4877" max="4877" width="11.5703125" customWidth="1"/>
    <col min="4878" max="4878" width="16" customWidth="1"/>
    <col min="4879" max="4879" width="10.85546875" customWidth="1"/>
    <col min="4880" max="4880" width="16.42578125" customWidth="1"/>
    <col min="4881" max="4881" width="11" customWidth="1"/>
    <col min="4882" max="4882" width="16" customWidth="1"/>
    <col min="4883" max="4883" width="9.140625" customWidth="1"/>
    <col min="4884" max="4884" width="17.140625" customWidth="1"/>
    <col min="5128" max="5128" width="8.28515625" customWidth="1"/>
    <col min="5129" max="5129" width="10.5703125" customWidth="1"/>
    <col min="5130" max="5130" width="28.42578125" customWidth="1"/>
    <col min="5131" max="5131" width="17.5703125" customWidth="1"/>
    <col min="5132" max="5132" width="12" customWidth="1"/>
    <col min="5133" max="5133" width="11.5703125" customWidth="1"/>
    <col min="5134" max="5134" width="16" customWidth="1"/>
    <col min="5135" max="5135" width="10.85546875" customWidth="1"/>
    <col min="5136" max="5136" width="16.42578125" customWidth="1"/>
    <col min="5137" max="5137" width="11" customWidth="1"/>
    <col min="5138" max="5138" width="16" customWidth="1"/>
    <col min="5139" max="5139" width="9.140625" customWidth="1"/>
    <col min="5140" max="5140" width="17.140625" customWidth="1"/>
    <col min="5384" max="5384" width="8.28515625" customWidth="1"/>
    <col min="5385" max="5385" width="10.5703125" customWidth="1"/>
    <col min="5386" max="5386" width="28.42578125" customWidth="1"/>
    <col min="5387" max="5387" width="17.5703125" customWidth="1"/>
    <col min="5388" max="5388" width="12" customWidth="1"/>
    <col min="5389" max="5389" width="11.5703125" customWidth="1"/>
    <col min="5390" max="5390" width="16" customWidth="1"/>
    <col min="5391" max="5391" width="10.85546875" customWidth="1"/>
    <col min="5392" max="5392" width="16.42578125" customWidth="1"/>
    <col min="5393" max="5393" width="11" customWidth="1"/>
    <col min="5394" max="5394" width="16" customWidth="1"/>
    <col min="5395" max="5395" width="9.140625" customWidth="1"/>
    <col min="5396" max="5396" width="17.140625" customWidth="1"/>
    <col min="5640" max="5640" width="8.28515625" customWidth="1"/>
    <col min="5641" max="5641" width="10.5703125" customWidth="1"/>
    <col min="5642" max="5642" width="28.42578125" customWidth="1"/>
    <col min="5643" max="5643" width="17.5703125" customWidth="1"/>
    <col min="5644" max="5644" width="12" customWidth="1"/>
    <col min="5645" max="5645" width="11.5703125" customWidth="1"/>
    <col min="5646" max="5646" width="16" customWidth="1"/>
    <col min="5647" max="5647" width="10.85546875" customWidth="1"/>
    <col min="5648" max="5648" width="16.42578125" customWidth="1"/>
    <col min="5649" max="5649" width="11" customWidth="1"/>
    <col min="5650" max="5650" width="16" customWidth="1"/>
    <col min="5651" max="5651" width="9.140625" customWidth="1"/>
    <col min="5652" max="5652" width="17.140625" customWidth="1"/>
    <col min="5896" max="5896" width="8.28515625" customWidth="1"/>
    <col min="5897" max="5897" width="10.5703125" customWidth="1"/>
    <col min="5898" max="5898" width="28.42578125" customWidth="1"/>
    <col min="5899" max="5899" width="17.5703125" customWidth="1"/>
    <col min="5900" max="5900" width="12" customWidth="1"/>
    <col min="5901" max="5901" width="11.5703125" customWidth="1"/>
    <col min="5902" max="5902" width="16" customWidth="1"/>
    <col min="5903" max="5903" width="10.85546875" customWidth="1"/>
    <col min="5904" max="5904" width="16.42578125" customWidth="1"/>
    <col min="5905" max="5905" width="11" customWidth="1"/>
    <col min="5906" max="5906" width="16" customWidth="1"/>
    <col min="5907" max="5907" width="9.140625" customWidth="1"/>
    <col min="5908" max="5908" width="17.140625" customWidth="1"/>
    <col min="6152" max="6152" width="8.28515625" customWidth="1"/>
    <col min="6153" max="6153" width="10.5703125" customWidth="1"/>
    <col min="6154" max="6154" width="28.42578125" customWidth="1"/>
    <col min="6155" max="6155" width="17.5703125" customWidth="1"/>
    <col min="6156" max="6156" width="12" customWidth="1"/>
    <col min="6157" max="6157" width="11.5703125" customWidth="1"/>
    <col min="6158" max="6158" width="16" customWidth="1"/>
    <col min="6159" max="6159" width="10.85546875" customWidth="1"/>
    <col min="6160" max="6160" width="16.42578125" customWidth="1"/>
    <col min="6161" max="6161" width="11" customWidth="1"/>
    <col min="6162" max="6162" width="16" customWidth="1"/>
    <col min="6163" max="6163" width="9.140625" customWidth="1"/>
    <col min="6164" max="6164" width="17.140625" customWidth="1"/>
    <col min="6408" max="6408" width="8.28515625" customWidth="1"/>
    <col min="6409" max="6409" width="10.5703125" customWidth="1"/>
    <col min="6410" max="6410" width="28.42578125" customWidth="1"/>
    <col min="6411" max="6411" width="17.5703125" customWidth="1"/>
    <col min="6412" max="6412" width="12" customWidth="1"/>
    <col min="6413" max="6413" width="11.5703125" customWidth="1"/>
    <col min="6414" max="6414" width="16" customWidth="1"/>
    <col min="6415" max="6415" width="10.85546875" customWidth="1"/>
    <col min="6416" max="6416" width="16.42578125" customWidth="1"/>
    <col min="6417" max="6417" width="11" customWidth="1"/>
    <col min="6418" max="6418" width="16" customWidth="1"/>
    <col min="6419" max="6419" width="9.140625" customWidth="1"/>
    <col min="6420" max="6420" width="17.140625" customWidth="1"/>
    <col min="6664" max="6664" width="8.28515625" customWidth="1"/>
    <col min="6665" max="6665" width="10.5703125" customWidth="1"/>
    <col min="6666" max="6666" width="28.42578125" customWidth="1"/>
    <col min="6667" max="6667" width="17.5703125" customWidth="1"/>
    <col min="6668" max="6668" width="12" customWidth="1"/>
    <col min="6669" max="6669" width="11.5703125" customWidth="1"/>
    <col min="6670" max="6670" width="16" customWidth="1"/>
    <col min="6671" max="6671" width="10.85546875" customWidth="1"/>
    <col min="6672" max="6672" width="16.42578125" customWidth="1"/>
    <col min="6673" max="6673" width="11" customWidth="1"/>
    <col min="6674" max="6674" width="16" customWidth="1"/>
    <col min="6675" max="6675" width="9.140625" customWidth="1"/>
    <col min="6676" max="6676" width="17.140625" customWidth="1"/>
    <col min="6920" max="6920" width="8.28515625" customWidth="1"/>
    <col min="6921" max="6921" width="10.5703125" customWidth="1"/>
    <col min="6922" max="6922" width="28.42578125" customWidth="1"/>
    <col min="6923" max="6923" width="17.5703125" customWidth="1"/>
    <col min="6924" max="6924" width="12" customWidth="1"/>
    <col min="6925" max="6925" width="11.5703125" customWidth="1"/>
    <col min="6926" max="6926" width="16" customWidth="1"/>
    <col min="6927" max="6927" width="10.85546875" customWidth="1"/>
    <col min="6928" max="6928" width="16.42578125" customWidth="1"/>
    <col min="6929" max="6929" width="11" customWidth="1"/>
    <col min="6930" max="6930" width="16" customWidth="1"/>
    <col min="6931" max="6931" width="9.140625" customWidth="1"/>
    <col min="6932" max="6932" width="17.140625" customWidth="1"/>
    <col min="7176" max="7176" width="8.28515625" customWidth="1"/>
    <col min="7177" max="7177" width="10.5703125" customWidth="1"/>
    <col min="7178" max="7178" width="28.42578125" customWidth="1"/>
    <col min="7179" max="7179" width="17.5703125" customWidth="1"/>
    <col min="7180" max="7180" width="12" customWidth="1"/>
    <col min="7181" max="7181" width="11.5703125" customWidth="1"/>
    <col min="7182" max="7182" width="16" customWidth="1"/>
    <col min="7183" max="7183" width="10.85546875" customWidth="1"/>
    <col min="7184" max="7184" width="16.42578125" customWidth="1"/>
    <col min="7185" max="7185" width="11" customWidth="1"/>
    <col min="7186" max="7186" width="16" customWidth="1"/>
    <col min="7187" max="7187" width="9.140625" customWidth="1"/>
    <col min="7188" max="7188" width="17.140625" customWidth="1"/>
    <col min="7432" max="7432" width="8.28515625" customWidth="1"/>
    <col min="7433" max="7433" width="10.5703125" customWidth="1"/>
    <col min="7434" max="7434" width="28.42578125" customWidth="1"/>
    <col min="7435" max="7435" width="17.5703125" customWidth="1"/>
    <col min="7436" max="7436" width="12" customWidth="1"/>
    <col min="7437" max="7437" width="11.5703125" customWidth="1"/>
    <col min="7438" max="7438" width="16" customWidth="1"/>
    <col min="7439" max="7439" width="10.85546875" customWidth="1"/>
    <col min="7440" max="7440" width="16.42578125" customWidth="1"/>
    <col min="7441" max="7441" width="11" customWidth="1"/>
    <col min="7442" max="7442" width="16" customWidth="1"/>
    <col min="7443" max="7443" width="9.140625" customWidth="1"/>
    <col min="7444" max="7444" width="17.140625" customWidth="1"/>
    <col min="7688" max="7688" width="8.28515625" customWidth="1"/>
    <col min="7689" max="7689" width="10.5703125" customWidth="1"/>
    <col min="7690" max="7690" width="28.42578125" customWidth="1"/>
    <col min="7691" max="7691" width="17.5703125" customWidth="1"/>
    <col min="7692" max="7692" width="12" customWidth="1"/>
    <col min="7693" max="7693" width="11.5703125" customWidth="1"/>
    <col min="7694" max="7694" width="16" customWidth="1"/>
    <col min="7695" max="7695" width="10.85546875" customWidth="1"/>
    <col min="7696" max="7696" width="16.42578125" customWidth="1"/>
    <col min="7697" max="7697" width="11" customWidth="1"/>
    <col min="7698" max="7698" width="16" customWidth="1"/>
    <col min="7699" max="7699" width="9.140625" customWidth="1"/>
    <col min="7700" max="7700" width="17.140625" customWidth="1"/>
    <col min="7944" max="7944" width="8.28515625" customWidth="1"/>
    <col min="7945" max="7945" width="10.5703125" customWidth="1"/>
    <col min="7946" max="7946" width="28.42578125" customWidth="1"/>
    <col min="7947" max="7947" width="17.5703125" customWidth="1"/>
    <col min="7948" max="7948" width="12" customWidth="1"/>
    <col min="7949" max="7949" width="11.5703125" customWidth="1"/>
    <col min="7950" max="7950" width="16" customWidth="1"/>
    <col min="7951" max="7951" width="10.85546875" customWidth="1"/>
    <col min="7952" max="7952" width="16.42578125" customWidth="1"/>
    <col min="7953" max="7953" width="11" customWidth="1"/>
    <col min="7954" max="7954" width="16" customWidth="1"/>
    <col min="7955" max="7955" width="9.140625" customWidth="1"/>
    <col min="7956" max="7956" width="17.140625" customWidth="1"/>
    <col min="8200" max="8200" width="8.28515625" customWidth="1"/>
    <col min="8201" max="8201" width="10.5703125" customWidth="1"/>
    <col min="8202" max="8202" width="28.42578125" customWidth="1"/>
    <col min="8203" max="8203" width="17.5703125" customWidth="1"/>
    <col min="8204" max="8204" width="12" customWidth="1"/>
    <col min="8205" max="8205" width="11.5703125" customWidth="1"/>
    <col min="8206" max="8206" width="16" customWidth="1"/>
    <col min="8207" max="8207" width="10.85546875" customWidth="1"/>
    <col min="8208" max="8208" width="16.42578125" customWidth="1"/>
    <col min="8209" max="8209" width="11" customWidth="1"/>
    <col min="8210" max="8210" width="16" customWidth="1"/>
    <col min="8211" max="8211" width="9.140625" customWidth="1"/>
    <col min="8212" max="8212" width="17.140625" customWidth="1"/>
    <col min="8456" max="8456" width="8.28515625" customWidth="1"/>
    <col min="8457" max="8457" width="10.5703125" customWidth="1"/>
    <col min="8458" max="8458" width="28.42578125" customWidth="1"/>
    <col min="8459" max="8459" width="17.5703125" customWidth="1"/>
    <col min="8460" max="8460" width="12" customWidth="1"/>
    <col min="8461" max="8461" width="11.5703125" customWidth="1"/>
    <col min="8462" max="8462" width="16" customWidth="1"/>
    <col min="8463" max="8463" width="10.85546875" customWidth="1"/>
    <col min="8464" max="8464" width="16.42578125" customWidth="1"/>
    <col min="8465" max="8465" width="11" customWidth="1"/>
    <col min="8466" max="8466" width="16" customWidth="1"/>
    <col min="8467" max="8467" width="9.140625" customWidth="1"/>
    <col min="8468" max="8468" width="17.140625" customWidth="1"/>
    <col min="8712" max="8712" width="8.28515625" customWidth="1"/>
    <col min="8713" max="8713" width="10.5703125" customWidth="1"/>
    <col min="8714" max="8714" width="28.42578125" customWidth="1"/>
    <col min="8715" max="8715" width="17.5703125" customWidth="1"/>
    <col min="8716" max="8716" width="12" customWidth="1"/>
    <col min="8717" max="8717" width="11.5703125" customWidth="1"/>
    <col min="8718" max="8718" width="16" customWidth="1"/>
    <col min="8719" max="8719" width="10.85546875" customWidth="1"/>
    <col min="8720" max="8720" width="16.42578125" customWidth="1"/>
    <col min="8721" max="8721" width="11" customWidth="1"/>
    <col min="8722" max="8722" width="16" customWidth="1"/>
    <col min="8723" max="8723" width="9.140625" customWidth="1"/>
    <col min="8724" max="8724" width="17.140625" customWidth="1"/>
    <col min="8968" max="8968" width="8.28515625" customWidth="1"/>
    <col min="8969" max="8969" width="10.5703125" customWidth="1"/>
    <col min="8970" max="8970" width="28.42578125" customWidth="1"/>
    <col min="8971" max="8971" width="17.5703125" customWidth="1"/>
    <col min="8972" max="8972" width="12" customWidth="1"/>
    <col min="8973" max="8973" width="11.5703125" customWidth="1"/>
    <col min="8974" max="8974" width="16" customWidth="1"/>
    <col min="8975" max="8975" width="10.85546875" customWidth="1"/>
    <col min="8976" max="8976" width="16.42578125" customWidth="1"/>
    <col min="8977" max="8977" width="11" customWidth="1"/>
    <col min="8978" max="8978" width="16" customWidth="1"/>
    <col min="8979" max="8979" width="9.140625" customWidth="1"/>
    <col min="8980" max="8980" width="17.140625" customWidth="1"/>
    <col min="9224" max="9224" width="8.28515625" customWidth="1"/>
    <col min="9225" max="9225" width="10.5703125" customWidth="1"/>
    <col min="9226" max="9226" width="28.42578125" customWidth="1"/>
    <col min="9227" max="9227" width="17.5703125" customWidth="1"/>
    <col min="9228" max="9228" width="12" customWidth="1"/>
    <col min="9229" max="9229" width="11.5703125" customWidth="1"/>
    <col min="9230" max="9230" width="16" customWidth="1"/>
    <col min="9231" max="9231" width="10.85546875" customWidth="1"/>
    <col min="9232" max="9232" width="16.42578125" customWidth="1"/>
    <col min="9233" max="9233" width="11" customWidth="1"/>
    <col min="9234" max="9234" width="16" customWidth="1"/>
    <col min="9235" max="9235" width="9.140625" customWidth="1"/>
    <col min="9236" max="9236" width="17.140625" customWidth="1"/>
    <col min="9480" max="9480" width="8.28515625" customWidth="1"/>
    <col min="9481" max="9481" width="10.5703125" customWidth="1"/>
    <col min="9482" max="9482" width="28.42578125" customWidth="1"/>
    <col min="9483" max="9483" width="17.5703125" customWidth="1"/>
    <col min="9484" max="9484" width="12" customWidth="1"/>
    <col min="9485" max="9485" width="11.5703125" customWidth="1"/>
    <col min="9486" max="9486" width="16" customWidth="1"/>
    <col min="9487" max="9487" width="10.85546875" customWidth="1"/>
    <col min="9488" max="9488" width="16.42578125" customWidth="1"/>
    <col min="9489" max="9489" width="11" customWidth="1"/>
    <col min="9490" max="9490" width="16" customWidth="1"/>
    <col min="9491" max="9491" width="9.140625" customWidth="1"/>
    <col min="9492" max="9492" width="17.140625" customWidth="1"/>
    <col min="9736" max="9736" width="8.28515625" customWidth="1"/>
    <col min="9737" max="9737" width="10.5703125" customWidth="1"/>
    <col min="9738" max="9738" width="28.42578125" customWidth="1"/>
    <col min="9739" max="9739" width="17.5703125" customWidth="1"/>
    <col min="9740" max="9740" width="12" customWidth="1"/>
    <col min="9741" max="9741" width="11.5703125" customWidth="1"/>
    <col min="9742" max="9742" width="16" customWidth="1"/>
    <col min="9743" max="9743" width="10.85546875" customWidth="1"/>
    <col min="9744" max="9744" width="16.42578125" customWidth="1"/>
    <col min="9745" max="9745" width="11" customWidth="1"/>
    <col min="9746" max="9746" width="16" customWidth="1"/>
    <col min="9747" max="9747" width="9.140625" customWidth="1"/>
    <col min="9748" max="9748" width="17.140625" customWidth="1"/>
    <col min="9992" max="9992" width="8.28515625" customWidth="1"/>
    <col min="9993" max="9993" width="10.5703125" customWidth="1"/>
    <col min="9994" max="9994" width="28.42578125" customWidth="1"/>
    <col min="9995" max="9995" width="17.5703125" customWidth="1"/>
    <col min="9996" max="9996" width="12" customWidth="1"/>
    <col min="9997" max="9997" width="11.5703125" customWidth="1"/>
    <col min="9998" max="9998" width="16" customWidth="1"/>
    <col min="9999" max="9999" width="10.85546875" customWidth="1"/>
    <col min="10000" max="10000" width="16.42578125" customWidth="1"/>
    <col min="10001" max="10001" width="11" customWidth="1"/>
    <col min="10002" max="10002" width="16" customWidth="1"/>
    <col min="10003" max="10003" width="9.140625" customWidth="1"/>
    <col min="10004" max="10004" width="17.140625" customWidth="1"/>
    <col min="10248" max="10248" width="8.28515625" customWidth="1"/>
    <col min="10249" max="10249" width="10.5703125" customWidth="1"/>
    <col min="10250" max="10250" width="28.42578125" customWidth="1"/>
    <col min="10251" max="10251" width="17.5703125" customWidth="1"/>
    <col min="10252" max="10252" width="12" customWidth="1"/>
    <col min="10253" max="10253" width="11.5703125" customWidth="1"/>
    <col min="10254" max="10254" width="16" customWidth="1"/>
    <col min="10255" max="10255" width="10.85546875" customWidth="1"/>
    <col min="10256" max="10256" width="16.42578125" customWidth="1"/>
    <col min="10257" max="10257" width="11" customWidth="1"/>
    <col min="10258" max="10258" width="16" customWidth="1"/>
    <col min="10259" max="10259" width="9.140625" customWidth="1"/>
    <col min="10260" max="10260" width="17.140625" customWidth="1"/>
    <col min="10504" max="10504" width="8.28515625" customWidth="1"/>
    <col min="10505" max="10505" width="10.5703125" customWidth="1"/>
    <col min="10506" max="10506" width="28.42578125" customWidth="1"/>
    <col min="10507" max="10507" width="17.5703125" customWidth="1"/>
    <col min="10508" max="10508" width="12" customWidth="1"/>
    <col min="10509" max="10509" width="11.5703125" customWidth="1"/>
    <col min="10510" max="10510" width="16" customWidth="1"/>
    <col min="10511" max="10511" width="10.85546875" customWidth="1"/>
    <col min="10512" max="10512" width="16.42578125" customWidth="1"/>
    <col min="10513" max="10513" width="11" customWidth="1"/>
    <col min="10514" max="10514" width="16" customWidth="1"/>
    <col min="10515" max="10515" width="9.140625" customWidth="1"/>
    <col min="10516" max="10516" width="17.140625" customWidth="1"/>
    <col min="10760" max="10760" width="8.28515625" customWidth="1"/>
    <col min="10761" max="10761" width="10.5703125" customWidth="1"/>
    <col min="10762" max="10762" width="28.42578125" customWidth="1"/>
    <col min="10763" max="10763" width="17.5703125" customWidth="1"/>
    <col min="10764" max="10764" width="12" customWidth="1"/>
    <col min="10765" max="10765" width="11.5703125" customWidth="1"/>
    <col min="10766" max="10766" width="16" customWidth="1"/>
    <col min="10767" max="10767" width="10.85546875" customWidth="1"/>
    <col min="10768" max="10768" width="16.42578125" customWidth="1"/>
    <col min="10769" max="10769" width="11" customWidth="1"/>
    <col min="10770" max="10770" width="16" customWidth="1"/>
    <col min="10771" max="10771" width="9.140625" customWidth="1"/>
    <col min="10772" max="10772" width="17.140625" customWidth="1"/>
    <col min="11016" max="11016" width="8.28515625" customWidth="1"/>
    <col min="11017" max="11017" width="10.5703125" customWidth="1"/>
    <col min="11018" max="11018" width="28.42578125" customWidth="1"/>
    <col min="11019" max="11019" width="17.5703125" customWidth="1"/>
    <col min="11020" max="11020" width="12" customWidth="1"/>
    <col min="11021" max="11021" width="11.5703125" customWidth="1"/>
    <col min="11022" max="11022" width="16" customWidth="1"/>
    <col min="11023" max="11023" width="10.85546875" customWidth="1"/>
    <col min="11024" max="11024" width="16.42578125" customWidth="1"/>
    <col min="11025" max="11025" width="11" customWidth="1"/>
    <col min="11026" max="11026" width="16" customWidth="1"/>
    <col min="11027" max="11027" width="9.140625" customWidth="1"/>
    <col min="11028" max="11028" width="17.140625" customWidth="1"/>
    <col min="11272" max="11272" width="8.28515625" customWidth="1"/>
    <col min="11273" max="11273" width="10.5703125" customWidth="1"/>
    <col min="11274" max="11274" width="28.42578125" customWidth="1"/>
    <col min="11275" max="11275" width="17.5703125" customWidth="1"/>
    <col min="11276" max="11276" width="12" customWidth="1"/>
    <col min="11277" max="11277" width="11.5703125" customWidth="1"/>
    <col min="11278" max="11278" width="16" customWidth="1"/>
    <col min="11279" max="11279" width="10.85546875" customWidth="1"/>
    <col min="11280" max="11280" width="16.42578125" customWidth="1"/>
    <col min="11281" max="11281" width="11" customWidth="1"/>
    <col min="11282" max="11282" width="16" customWidth="1"/>
    <col min="11283" max="11283" width="9.140625" customWidth="1"/>
    <col min="11284" max="11284" width="17.140625" customWidth="1"/>
    <col min="11528" max="11528" width="8.28515625" customWidth="1"/>
    <col min="11529" max="11529" width="10.5703125" customWidth="1"/>
    <col min="11530" max="11530" width="28.42578125" customWidth="1"/>
    <col min="11531" max="11531" width="17.5703125" customWidth="1"/>
    <col min="11532" max="11532" width="12" customWidth="1"/>
    <col min="11533" max="11533" width="11.5703125" customWidth="1"/>
    <col min="11534" max="11534" width="16" customWidth="1"/>
    <col min="11535" max="11535" width="10.85546875" customWidth="1"/>
    <col min="11536" max="11536" width="16.42578125" customWidth="1"/>
    <col min="11537" max="11537" width="11" customWidth="1"/>
    <col min="11538" max="11538" width="16" customWidth="1"/>
    <col min="11539" max="11539" width="9.140625" customWidth="1"/>
    <col min="11540" max="11540" width="17.140625" customWidth="1"/>
    <col min="11784" max="11784" width="8.28515625" customWidth="1"/>
    <col min="11785" max="11785" width="10.5703125" customWidth="1"/>
    <col min="11786" max="11786" width="28.42578125" customWidth="1"/>
    <col min="11787" max="11787" width="17.5703125" customWidth="1"/>
    <col min="11788" max="11788" width="12" customWidth="1"/>
    <col min="11789" max="11789" width="11.5703125" customWidth="1"/>
    <col min="11790" max="11790" width="16" customWidth="1"/>
    <col min="11791" max="11791" width="10.85546875" customWidth="1"/>
    <col min="11792" max="11792" width="16.42578125" customWidth="1"/>
    <col min="11793" max="11793" width="11" customWidth="1"/>
    <col min="11794" max="11794" width="16" customWidth="1"/>
    <col min="11795" max="11795" width="9.140625" customWidth="1"/>
    <col min="11796" max="11796" width="17.140625" customWidth="1"/>
    <col min="12040" max="12040" width="8.28515625" customWidth="1"/>
    <col min="12041" max="12041" width="10.5703125" customWidth="1"/>
    <col min="12042" max="12042" width="28.42578125" customWidth="1"/>
    <col min="12043" max="12043" width="17.5703125" customWidth="1"/>
    <col min="12044" max="12044" width="12" customWidth="1"/>
    <col min="12045" max="12045" width="11.5703125" customWidth="1"/>
    <col min="12046" max="12046" width="16" customWidth="1"/>
    <col min="12047" max="12047" width="10.85546875" customWidth="1"/>
    <col min="12048" max="12048" width="16.42578125" customWidth="1"/>
    <col min="12049" max="12049" width="11" customWidth="1"/>
    <col min="12050" max="12050" width="16" customWidth="1"/>
    <col min="12051" max="12051" width="9.140625" customWidth="1"/>
    <col min="12052" max="12052" width="17.140625" customWidth="1"/>
    <col min="12296" max="12296" width="8.28515625" customWidth="1"/>
    <col min="12297" max="12297" width="10.5703125" customWidth="1"/>
    <col min="12298" max="12298" width="28.42578125" customWidth="1"/>
    <col min="12299" max="12299" width="17.5703125" customWidth="1"/>
    <col min="12300" max="12300" width="12" customWidth="1"/>
    <col min="12301" max="12301" width="11.5703125" customWidth="1"/>
    <col min="12302" max="12302" width="16" customWidth="1"/>
    <col min="12303" max="12303" width="10.85546875" customWidth="1"/>
    <col min="12304" max="12304" width="16.42578125" customWidth="1"/>
    <col min="12305" max="12305" width="11" customWidth="1"/>
    <col min="12306" max="12306" width="16" customWidth="1"/>
    <col min="12307" max="12307" width="9.140625" customWidth="1"/>
    <col min="12308" max="12308" width="17.140625" customWidth="1"/>
    <col min="12552" max="12552" width="8.28515625" customWidth="1"/>
    <col min="12553" max="12553" width="10.5703125" customWidth="1"/>
    <col min="12554" max="12554" width="28.42578125" customWidth="1"/>
    <col min="12555" max="12555" width="17.5703125" customWidth="1"/>
    <col min="12556" max="12556" width="12" customWidth="1"/>
    <col min="12557" max="12557" width="11.5703125" customWidth="1"/>
    <col min="12558" max="12558" width="16" customWidth="1"/>
    <col min="12559" max="12559" width="10.85546875" customWidth="1"/>
    <col min="12560" max="12560" width="16.42578125" customWidth="1"/>
    <col min="12561" max="12561" width="11" customWidth="1"/>
    <col min="12562" max="12562" width="16" customWidth="1"/>
    <col min="12563" max="12563" width="9.140625" customWidth="1"/>
    <col min="12564" max="12564" width="17.140625" customWidth="1"/>
    <col min="12808" max="12808" width="8.28515625" customWidth="1"/>
    <col min="12809" max="12809" width="10.5703125" customWidth="1"/>
    <col min="12810" max="12810" width="28.42578125" customWidth="1"/>
    <col min="12811" max="12811" width="17.5703125" customWidth="1"/>
    <col min="12812" max="12812" width="12" customWidth="1"/>
    <col min="12813" max="12813" width="11.5703125" customWidth="1"/>
    <col min="12814" max="12814" width="16" customWidth="1"/>
    <col min="12815" max="12815" width="10.85546875" customWidth="1"/>
    <col min="12816" max="12816" width="16.42578125" customWidth="1"/>
    <col min="12817" max="12817" width="11" customWidth="1"/>
    <col min="12818" max="12818" width="16" customWidth="1"/>
    <col min="12819" max="12819" width="9.140625" customWidth="1"/>
    <col min="12820" max="12820" width="17.140625" customWidth="1"/>
    <col min="13064" max="13064" width="8.28515625" customWidth="1"/>
    <col min="13065" max="13065" width="10.5703125" customWidth="1"/>
    <col min="13066" max="13066" width="28.42578125" customWidth="1"/>
    <col min="13067" max="13067" width="17.5703125" customWidth="1"/>
    <col min="13068" max="13068" width="12" customWidth="1"/>
    <col min="13069" max="13069" width="11.5703125" customWidth="1"/>
    <col min="13070" max="13070" width="16" customWidth="1"/>
    <col min="13071" max="13071" width="10.85546875" customWidth="1"/>
    <col min="13072" max="13072" width="16.42578125" customWidth="1"/>
    <col min="13073" max="13073" width="11" customWidth="1"/>
    <col min="13074" max="13074" width="16" customWidth="1"/>
    <col min="13075" max="13075" width="9.140625" customWidth="1"/>
    <col min="13076" max="13076" width="17.140625" customWidth="1"/>
    <col min="13320" max="13320" width="8.28515625" customWidth="1"/>
    <col min="13321" max="13321" width="10.5703125" customWidth="1"/>
    <col min="13322" max="13322" width="28.42578125" customWidth="1"/>
    <col min="13323" max="13323" width="17.5703125" customWidth="1"/>
    <col min="13324" max="13324" width="12" customWidth="1"/>
    <col min="13325" max="13325" width="11.5703125" customWidth="1"/>
    <col min="13326" max="13326" width="16" customWidth="1"/>
    <col min="13327" max="13327" width="10.85546875" customWidth="1"/>
    <col min="13328" max="13328" width="16.42578125" customWidth="1"/>
    <col min="13329" max="13329" width="11" customWidth="1"/>
    <col min="13330" max="13330" width="16" customWidth="1"/>
    <col min="13331" max="13331" width="9.140625" customWidth="1"/>
    <col min="13332" max="13332" width="17.140625" customWidth="1"/>
    <col min="13576" max="13576" width="8.28515625" customWidth="1"/>
    <col min="13577" max="13577" width="10.5703125" customWidth="1"/>
    <col min="13578" max="13578" width="28.42578125" customWidth="1"/>
    <col min="13579" max="13579" width="17.5703125" customWidth="1"/>
    <col min="13580" max="13580" width="12" customWidth="1"/>
    <col min="13581" max="13581" width="11.5703125" customWidth="1"/>
    <col min="13582" max="13582" width="16" customWidth="1"/>
    <col min="13583" max="13583" width="10.85546875" customWidth="1"/>
    <col min="13584" max="13584" width="16.42578125" customWidth="1"/>
    <col min="13585" max="13585" width="11" customWidth="1"/>
    <col min="13586" max="13586" width="16" customWidth="1"/>
    <col min="13587" max="13587" width="9.140625" customWidth="1"/>
    <col min="13588" max="13588" width="17.140625" customWidth="1"/>
    <col min="13832" max="13832" width="8.28515625" customWidth="1"/>
    <col min="13833" max="13833" width="10.5703125" customWidth="1"/>
    <col min="13834" max="13834" width="28.42578125" customWidth="1"/>
    <col min="13835" max="13835" width="17.5703125" customWidth="1"/>
    <col min="13836" max="13836" width="12" customWidth="1"/>
    <col min="13837" max="13837" width="11.5703125" customWidth="1"/>
    <col min="13838" max="13838" width="16" customWidth="1"/>
    <col min="13839" max="13839" width="10.85546875" customWidth="1"/>
    <col min="13840" max="13840" width="16.42578125" customWidth="1"/>
    <col min="13841" max="13841" width="11" customWidth="1"/>
    <col min="13842" max="13842" width="16" customWidth="1"/>
    <col min="13843" max="13843" width="9.140625" customWidth="1"/>
    <col min="13844" max="13844" width="17.140625" customWidth="1"/>
    <col min="14088" max="14088" width="8.28515625" customWidth="1"/>
    <col min="14089" max="14089" width="10.5703125" customWidth="1"/>
    <col min="14090" max="14090" width="28.42578125" customWidth="1"/>
    <col min="14091" max="14091" width="17.5703125" customWidth="1"/>
    <col min="14092" max="14092" width="12" customWidth="1"/>
    <col min="14093" max="14093" width="11.5703125" customWidth="1"/>
    <col min="14094" max="14094" width="16" customWidth="1"/>
    <col min="14095" max="14095" width="10.85546875" customWidth="1"/>
    <col min="14096" max="14096" width="16.42578125" customWidth="1"/>
    <col min="14097" max="14097" width="11" customWidth="1"/>
    <col min="14098" max="14098" width="16" customWidth="1"/>
    <col min="14099" max="14099" width="9.140625" customWidth="1"/>
    <col min="14100" max="14100" width="17.140625" customWidth="1"/>
    <col min="14344" max="14344" width="8.28515625" customWidth="1"/>
    <col min="14345" max="14345" width="10.5703125" customWidth="1"/>
    <col min="14346" max="14346" width="28.42578125" customWidth="1"/>
    <col min="14347" max="14347" width="17.5703125" customWidth="1"/>
    <col min="14348" max="14348" width="12" customWidth="1"/>
    <col min="14349" max="14349" width="11.5703125" customWidth="1"/>
    <col min="14350" max="14350" width="16" customWidth="1"/>
    <col min="14351" max="14351" width="10.85546875" customWidth="1"/>
    <col min="14352" max="14352" width="16.42578125" customWidth="1"/>
    <col min="14353" max="14353" width="11" customWidth="1"/>
    <col min="14354" max="14354" width="16" customWidth="1"/>
    <col min="14355" max="14355" width="9.140625" customWidth="1"/>
    <col min="14356" max="14356" width="17.140625" customWidth="1"/>
    <col min="14600" max="14600" width="8.28515625" customWidth="1"/>
    <col min="14601" max="14601" width="10.5703125" customWidth="1"/>
    <col min="14602" max="14602" width="28.42578125" customWidth="1"/>
    <col min="14603" max="14603" width="17.5703125" customWidth="1"/>
    <col min="14604" max="14604" width="12" customWidth="1"/>
    <col min="14605" max="14605" width="11.5703125" customWidth="1"/>
    <col min="14606" max="14606" width="16" customWidth="1"/>
    <col min="14607" max="14607" width="10.85546875" customWidth="1"/>
    <col min="14608" max="14608" width="16.42578125" customWidth="1"/>
    <col min="14609" max="14609" width="11" customWidth="1"/>
    <col min="14610" max="14610" width="16" customWidth="1"/>
    <col min="14611" max="14611" width="9.140625" customWidth="1"/>
    <col min="14612" max="14612" width="17.140625" customWidth="1"/>
    <col min="14856" max="14856" width="8.28515625" customWidth="1"/>
    <col min="14857" max="14857" width="10.5703125" customWidth="1"/>
    <col min="14858" max="14858" width="28.42578125" customWidth="1"/>
    <col min="14859" max="14859" width="17.5703125" customWidth="1"/>
    <col min="14860" max="14860" width="12" customWidth="1"/>
    <col min="14861" max="14861" width="11.5703125" customWidth="1"/>
    <col min="14862" max="14862" width="16" customWidth="1"/>
    <col min="14863" max="14863" width="10.85546875" customWidth="1"/>
    <col min="14864" max="14864" width="16.42578125" customWidth="1"/>
    <col min="14865" max="14865" width="11" customWidth="1"/>
    <col min="14866" max="14866" width="16" customWidth="1"/>
    <col min="14867" max="14867" width="9.140625" customWidth="1"/>
    <col min="14868" max="14868" width="17.140625" customWidth="1"/>
    <col min="15112" max="15112" width="8.28515625" customWidth="1"/>
    <col min="15113" max="15113" width="10.5703125" customWidth="1"/>
    <col min="15114" max="15114" width="28.42578125" customWidth="1"/>
    <col min="15115" max="15115" width="17.5703125" customWidth="1"/>
    <col min="15116" max="15116" width="12" customWidth="1"/>
    <col min="15117" max="15117" width="11.5703125" customWidth="1"/>
    <col min="15118" max="15118" width="16" customWidth="1"/>
    <col min="15119" max="15119" width="10.85546875" customWidth="1"/>
    <col min="15120" max="15120" width="16.42578125" customWidth="1"/>
    <col min="15121" max="15121" width="11" customWidth="1"/>
    <col min="15122" max="15122" width="16" customWidth="1"/>
    <col min="15123" max="15123" width="9.140625" customWidth="1"/>
    <col min="15124" max="15124" width="17.140625" customWidth="1"/>
    <col min="15368" max="15368" width="8.28515625" customWidth="1"/>
    <col min="15369" max="15369" width="10.5703125" customWidth="1"/>
    <col min="15370" max="15370" width="28.42578125" customWidth="1"/>
    <col min="15371" max="15371" width="17.5703125" customWidth="1"/>
    <col min="15372" max="15372" width="12" customWidth="1"/>
    <col min="15373" max="15373" width="11.5703125" customWidth="1"/>
    <col min="15374" max="15374" width="16" customWidth="1"/>
    <col min="15375" max="15375" width="10.85546875" customWidth="1"/>
    <col min="15376" max="15376" width="16.42578125" customWidth="1"/>
    <col min="15377" max="15377" width="11" customWidth="1"/>
    <col min="15378" max="15378" width="16" customWidth="1"/>
    <col min="15379" max="15379" width="9.140625" customWidth="1"/>
    <col min="15380" max="15380" width="17.140625" customWidth="1"/>
    <col min="15624" max="15624" width="8.28515625" customWidth="1"/>
    <col min="15625" max="15625" width="10.5703125" customWidth="1"/>
    <col min="15626" max="15626" width="28.42578125" customWidth="1"/>
    <col min="15627" max="15627" width="17.5703125" customWidth="1"/>
    <col min="15628" max="15628" width="12" customWidth="1"/>
    <col min="15629" max="15629" width="11.5703125" customWidth="1"/>
    <col min="15630" max="15630" width="16" customWidth="1"/>
    <col min="15631" max="15631" width="10.85546875" customWidth="1"/>
    <col min="15632" max="15632" width="16.42578125" customWidth="1"/>
    <col min="15633" max="15633" width="11" customWidth="1"/>
    <col min="15634" max="15634" width="16" customWidth="1"/>
    <col min="15635" max="15635" width="9.140625" customWidth="1"/>
    <col min="15636" max="15636" width="17.140625" customWidth="1"/>
    <col min="15880" max="15880" width="8.28515625" customWidth="1"/>
    <col min="15881" max="15881" width="10.5703125" customWidth="1"/>
    <col min="15882" max="15882" width="28.42578125" customWidth="1"/>
    <col min="15883" max="15883" width="17.5703125" customWidth="1"/>
    <col min="15884" max="15884" width="12" customWidth="1"/>
    <col min="15885" max="15885" width="11.5703125" customWidth="1"/>
    <col min="15886" max="15886" width="16" customWidth="1"/>
    <col min="15887" max="15887" width="10.85546875" customWidth="1"/>
    <col min="15888" max="15888" width="16.42578125" customWidth="1"/>
    <col min="15889" max="15889" width="11" customWidth="1"/>
    <col min="15890" max="15890" width="16" customWidth="1"/>
    <col min="15891" max="15891" width="9.140625" customWidth="1"/>
    <col min="15892" max="15892" width="17.140625" customWidth="1"/>
    <col min="16136" max="16136" width="8.28515625" customWidth="1"/>
    <col min="16137" max="16137" width="10.5703125" customWidth="1"/>
    <col min="16138" max="16138" width="28.42578125" customWidth="1"/>
    <col min="16139" max="16139" width="17.5703125" customWidth="1"/>
    <col min="16140" max="16140" width="12" customWidth="1"/>
    <col min="16141" max="16141" width="11.5703125" customWidth="1"/>
    <col min="16142" max="16142" width="16" customWidth="1"/>
    <col min="16143" max="16143" width="10.85546875" customWidth="1"/>
    <col min="16144" max="16144" width="16.42578125" customWidth="1"/>
    <col min="16145" max="16145" width="11" customWidth="1"/>
    <col min="16146" max="16146" width="16" customWidth="1"/>
    <col min="16147" max="16147" width="9.140625" customWidth="1"/>
    <col min="16148" max="16148" width="17.140625" customWidth="1"/>
  </cols>
  <sheetData>
    <row r="1" spans="1:21" ht="24.2" customHeight="1" thickBot="1" x14ac:dyDescent="0.3">
      <c r="A1" s="178" t="s">
        <v>67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80"/>
    </row>
    <row r="2" spans="1:21" ht="6.2" customHeight="1" x14ac:dyDescent="0.25">
      <c r="A2" s="181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3"/>
    </row>
    <row r="3" spans="1:21" x14ac:dyDescent="0.25">
      <c r="A3" s="100" t="str">
        <f>'PLANILHA ORÇAMENTÁRIA'!A3:F3</f>
        <v xml:space="preserve">OBRA: CONSTRUÇÃO DE UNIDADE DE SAÚDE 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2"/>
      <c r="T3" s="103"/>
    </row>
    <row r="4" spans="1:21" x14ac:dyDescent="0.25">
      <c r="A4" s="191" t="str">
        <f>'PLANILHA ORÇAMENTÁRIA'!A4:F4</f>
        <v>LOCAL: RUA ALMEIDA JUNIOR S/N</v>
      </c>
      <c r="B4" s="192"/>
      <c r="C4" s="104"/>
      <c r="D4" s="104"/>
      <c r="E4" s="104"/>
      <c r="F4" s="104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6"/>
      <c r="T4" s="107"/>
    </row>
    <row r="5" spans="1:21" ht="13.9" customHeight="1" x14ac:dyDescent="0.25">
      <c r="A5" s="191" t="str">
        <f>'PLANILHA ORÇAMENTÁRIA'!A5:F5</f>
        <v xml:space="preserve">LICITAÇÃO: </v>
      </c>
      <c r="B5" s="192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84"/>
      <c r="T5" s="185"/>
    </row>
    <row r="6" spans="1:21" x14ac:dyDescent="0.25">
      <c r="A6" s="109" t="str">
        <f>'PLANILHA ORÇAMENTÁRIA'!A8</f>
        <v>DATA:</v>
      </c>
      <c r="B6" s="110"/>
      <c r="C6" s="149" t="e">
        <f>'PLANILHA ORÇAMENTÁRIA'!#REF!</f>
        <v>#REF!</v>
      </c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86"/>
      <c r="T6" s="187"/>
    </row>
    <row r="7" spans="1:21" ht="6.2" customHeight="1" thickBot="1" x14ac:dyDescent="0.3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7"/>
    </row>
    <row r="8" spans="1:21" ht="15.75" thickBot="1" x14ac:dyDescent="0.3">
      <c r="A8" s="188" t="s">
        <v>69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90"/>
    </row>
    <row r="9" spans="1:21" ht="15.75" thickBot="1" x14ac:dyDescent="0.3">
      <c r="A9" s="216" t="s">
        <v>1</v>
      </c>
      <c r="B9" s="217" t="s">
        <v>70</v>
      </c>
      <c r="C9" s="207" t="s">
        <v>71</v>
      </c>
      <c r="D9" s="207"/>
      <c r="E9" s="199" t="s">
        <v>72</v>
      </c>
      <c r="F9" s="199"/>
      <c r="G9" s="207" t="s">
        <v>73</v>
      </c>
      <c r="H9" s="207"/>
      <c r="I9" s="207" t="s">
        <v>74</v>
      </c>
      <c r="J9" s="207"/>
      <c r="K9" s="207" t="s">
        <v>75</v>
      </c>
      <c r="L9" s="207"/>
      <c r="M9" s="207" t="s">
        <v>90</v>
      </c>
      <c r="N9" s="207"/>
      <c r="O9" s="207" t="s">
        <v>91</v>
      </c>
      <c r="P9" s="207"/>
      <c r="Q9" s="207" t="s">
        <v>92</v>
      </c>
      <c r="R9" s="207"/>
      <c r="S9" s="215" t="s">
        <v>93</v>
      </c>
      <c r="T9" s="207"/>
    </row>
    <row r="10" spans="1:21" x14ac:dyDescent="0.25">
      <c r="A10" s="216"/>
      <c r="B10" s="218"/>
      <c r="C10" s="18" t="s">
        <v>76</v>
      </c>
      <c r="D10" s="19" t="s">
        <v>77</v>
      </c>
      <c r="E10" s="20" t="s">
        <v>78</v>
      </c>
      <c r="F10" s="21" t="s">
        <v>79</v>
      </c>
      <c r="G10" s="22" t="s">
        <v>78</v>
      </c>
      <c r="H10" s="21" t="s">
        <v>79</v>
      </c>
      <c r="I10" s="22" t="s">
        <v>78</v>
      </c>
      <c r="J10" s="21" t="s">
        <v>79</v>
      </c>
      <c r="K10" s="22" t="s">
        <v>78</v>
      </c>
      <c r="L10" s="21" t="s">
        <v>79</v>
      </c>
      <c r="M10" s="22" t="s">
        <v>78</v>
      </c>
      <c r="N10" s="21" t="s">
        <v>79</v>
      </c>
      <c r="O10" s="22" t="s">
        <v>78</v>
      </c>
      <c r="P10" s="21" t="s">
        <v>79</v>
      </c>
      <c r="Q10" s="22" t="s">
        <v>78</v>
      </c>
      <c r="R10" s="21" t="s">
        <v>79</v>
      </c>
      <c r="S10" s="22" t="s">
        <v>78</v>
      </c>
      <c r="T10" s="21" t="s">
        <v>79</v>
      </c>
    </row>
    <row r="11" spans="1:21" x14ac:dyDescent="0.25">
      <c r="A11" s="23">
        <v>1</v>
      </c>
      <c r="B11" s="147" t="str">
        <f>'PLANILHA ORÇAMENTÁRIA'!B12</f>
        <v>MOBILIZAÇÃO - CANTEIRO DE OBRAS - DEMOLIÇÕES</v>
      </c>
      <c r="C11" s="24">
        <v>0</v>
      </c>
      <c r="D11" s="25"/>
      <c r="E11" s="226"/>
      <c r="F11" s="227"/>
      <c r="G11" s="226"/>
      <c r="H11" s="227"/>
      <c r="I11" s="226"/>
      <c r="J11" s="227"/>
      <c r="K11" s="226"/>
      <c r="L11" s="228"/>
      <c r="M11" s="226"/>
      <c r="N11" s="228"/>
      <c r="O11" s="226"/>
      <c r="P11" s="228"/>
      <c r="Q11" s="226"/>
      <c r="R11" s="228"/>
      <c r="S11" s="226"/>
      <c r="T11" s="228"/>
      <c r="U11" s="26"/>
    </row>
    <row r="12" spans="1:21" x14ac:dyDescent="0.25">
      <c r="A12" s="23">
        <v>2</v>
      </c>
      <c r="B12" s="148" t="s">
        <v>10</v>
      </c>
      <c r="C12" s="24">
        <v>0</v>
      </c>
      <c r="D12" s="25"/>
      <c r="E12" s="226"/>
      <c r="F12" s="227"/>
      <c r="G12" s="229"/>
      <c r="H12" s="227"/>
      <c r="I12" s="226"/>
      <c r="J12" s="227"/>
      <c r="K12" s="226"/>
      <c r="L12" s="228"/>
      <c r="M12" s="226"/>
      <c r="N12" s="228"/>
      <c r="O12" s="226"/>
      <c r="P12" s="228"/>
      <c r="Q12" s="226"/>
      <c r="R12" s="228"/>
      <c r="S12" s="229"/>
      <c r="T12" s="228"/>
      <c r="U12" s="26"/>
    </row>
    <row r="13" spans="1:21" x14ac:dyDescent="0.25">
      <c r="A13" s="23">
        <v>3</v>
      </c>
      <c r="B13" s="147" t="s">
        <v>16</v>
      </c>
      <c r="C13" s="24">
        <v>0</v>
      </c>
      <c r="D13" s="25"/>
      <c r="E13" s="226"/>
      <c r="F13" s="227"/>
      <c r="G13" s="229"/>
      <c r="H13" s="227"/>
      <c r="I13" s="226"/>
      <c r="J13" s="227"/>
      <c r="K13" s="226"/>
      <c r="L13" s="228"/>
      <c r="M13" s="226"/>
      <c r="N13" s="228"/>
      <c r="O13" s="226"/>
      <c r="P13" s="228"/>
      <c r="Q13" s="226"/>
      <c r="R13" s="228"/>
      <c r="S13" s="229"/>
      <c r="T13" s="228"/>
      <c r="U13" s="26"/>
    </row>
    <row r="14" spans="1:21" x14ac:dyDescent="0.25">
      <c r="A14" s="23">
        <v>4</v>
      </c>
      <c r="B14" s="148" t="str">
        <f>'PLANILHA ORÇAMENTÁRIA'!B31</f>
        <v>FUNDAÇÃO</v>
      </c>
      <c r="C14" s="24">
        <v>0</v>
      </c>
      <c r="D14" s="25"/>
      <c r="E14" s="226"/>
      <c r="F14" s="227"/>
      <c r="G14" s="229"/>
      <c r="H14" s="227"/>
      <c r="I14" s="229"/>
      <c r="J14" s="227"/>
      <c r="K14" s="226"/>
      <c r="L14" s="228"/>
      <c r="M14" s="226"/>
      <c r="N14" s="228"/>
      <c r="O14" s="226"/>
      <c r="P14" s="228"/>
      <c r="Q14" s="226"/>
      <c r="R14" s="228"/>
      <c r="S14" s="229"/>
      <c r="T14" s="228"/>
      <c r="U14" s="26"/>
    </row>
    <row r="15" spans="1:21" x14ac:dyDescent="0.25">
      <c r="A15" s="23">
        <v>5</v>
      </c>
      <c r="B15" s="147" t="str">
        <f>'PLANILHA ORÇAMENTÁRIA'!B38</f>
        <v>ESTRUTURA</v>
      </c>
      <c r="C15" s="24">
        <v>0</v>
      </c>
      <c r="D15" s="25"/>
      <c r="E15" s="226"/>
      <c r="F15" s="227"/>
      <c r="G15" s="229"/>
      <c r="H15" s="227"/>
      <c r="I15" s="229"/>
      <c r="J15" s="227"/>
      <c r="K15" s="226"/>
      <c r="L15" s="228"/>
      <c r="M15" s="226"/>
      <c r="N15" s="228"/>
      <c r="O15" s="226"/>
      <c r="P15" s="228"/>
      <c r="Q15" s="226"/>
      <c r="R15" s="228"/>
      <c r="S15" s="229"/>
      <c r="T15" s="228"/>
      <c r="U15" s="26"/>
    </row>
    <row r="16" spans="1:21" x14ac:dyDescent="0.25">
      <c r="A16" s="23">
        <v>6</v>
      </c>
      <c r="B16" s="148" t="str">
        <f>'PLANILHA ORÇAMENTÁRIA'!B45</f>
        <v>ALVENARIA - VEDAÇÃO</v>
      </c>
      <c r="C16" s="24">
        <v>0</v>
      </c>
      <c r="D16" s="25"/>
      <c r="E16" s="226"/>
      <c r="F16" s="227"/>
      <c r="G16" s="229"/>
      <c r="H16" s="227"/>
      <c r="I16" s="226"/>
      <c r="J16" s="227"/>
      <c r="K16" s="226"/>
      <c r="L16" s="228"/>
      <c r="M16" s="226"/>
      <c r="N16" s="228"/>
      <c r="O16" s="226"/>
      <c r="P16" s="228"/>
      <c r="Q16" s="226"/>
      <c r="R16" s="228"/>
      <c r="S16" s="229"/>
      <c r="T16" s="228"/>
      <c r="U16" s="26"/>
    </row>
    <row r="17" spans="1:21" x14ac:dyDescent="0.25">
      <c r="A17" s="23">
        <v>7</v>
      </c>
      <c r="B17" s="147" t="str">
        <f>'PLANILHA ORÇAMENTÁRIA'!B48</f>
        <v>IMPERMEABILIZAÇÃO</v>
      </c>
      <c r="C17" s="24">
        <v>0</v>
      </c>
      <c r="D17" s="25"/>
      <c r="E17" s="226"/>
      <c r="F17" s="227"/>
      <c r="G17" s="229"/>
      <c r="H17" s="227"/>
      <c r="I17" s="229"/>
      <c r="J17" s="227"/>
      <c r="K17" s="226"/>
      <c r="L17" s="228"/>
      <c r="M17" s="226"/>
      <c r="N17" s="228"/>
      <c r="O17" s="226"/>
      <c r="P17" s="228"/>
      <c r="Q17" s="226"/>
      <c r="R17" s="228"/>
      <c r="S17" s="229"/>
      <c r="T17" s="228"/>
      <c r="U17" s="26"/>
    </row>
    <row r="18" spans="1:21" x14ac:dyDescent="0.25">
      <c r="A18" s="23">
        <v>8</v>
      </c>
      <c r="B18" s="147" t="str">
        <f>'PLANILHA ORÇAMENTÁRIA'!B52</f>
        <v>PISOS</v>
      </c>
      <c r="C18" s="24">
        <v>0</v>
      </c>
      <c r="D18" s="25"/>
      <c r="E18" s="226"/>
      <c r="F18" s="227"/>
      <c r="G18" s="226"/>
      <c r="H18" s="227"/>
      <c r="I18" s="226"/>
      <c r="J18" s="227"/>
      <c r="K18" s="226"/>
      <c r="L18" s="228"/>
      <c r="M18" s="226"/>
      <c r="N18" s="228"/>
      <c r="O18" s="226"/>
      <c r="P18" s="228"/>
      <c r="Q18" s="226"/>
      <c r="R18" s="228"/>
      <c r="S18" s="226"/>
      <c r="T18" s="228"/>
      <c r="U18" s="26"/>
    </row>
    <row r="19" spans="1:21" x14ac:dyDescent="0.25">
      <c r="A19" s="23">
        <v>9</v>
      </c>
      <c r="B19" s="147" t="str">
        <f>'PLANILHA ORÇAMENTÁRIA'!B63</f>
        <v>REVESTIMENTOS</v>
      </c>
      <c r="C19" s="24">
        <v>0</v>
      </c>
      <c r="D19" s="25"/>
      <c r="E19" s="226"/>
      <c r="F19" s="227"/>
      <c r="G19" s="229"/>
      <c r="H19" s="227"/>
      <c r="I19" s="229"/>
      <c r="J19" s="227"/>
      <c r="K19" s="226"/>
      <c r="L19" s="228"/>
      <c r="M19" s="226"/>
      <c r="N19" s="228"/>
      <c r="O19" s="226"/>
      <c r="P19" s="228"/>
      <c r="Q19" s="226"/>
      <c r="R19" s="228"/>
      <c r="S19" s="229"/>
      <c r="T19" s="228"/>
      <c r="U19" s="26"/>
    </row>
    <row r="20" spans="1:21" x14ac:dyDescent="0.25">
      <c r="A20" s="23">
        <v>10</v>
      </c>
      <c r="B20" s="148" t="str">
        <f>'PLANILHA ORÇAMENTÁRIA'!B67</f>
        <v>PINTURA</v>
      </c>
      <c r="C20" s="24">
        <v>0</v>
      </c>
      <c r="D20" s="25"/>
      <c r="E20" s="226"/>
      <c r="F20" s="227"/>
      <c r="G20" s="226"/>
      <c r="H20" s="227"/>
      <c r="I20" s="226"/>
      <c r="J20" s="227"/>
      <c r="K20" s="226"/>
      <c r="L20" s="228"/>
      <c r="M20" s="226"/>
      <c r="N20" s="228"/>
      <c r="O20" s="226"/>
      <c r="P20" s="228"/>
      <c r="Q20" s="226"/>
      <c r="R20" s="228"/>
      <c r="S20" s="226"/>
      <c r="T20" s="228"/>
      <c r="U20" s="26"/>
    </row>
    <row r="21" spans="1:21" x14ac:dyDescent="0.25">
      <c r="A21" s="23">
        <v>11</v>
      </c>
      <c r="B21" s="148" t="str">
        <f>'PLANILHA ORÇAMENTÁRIA'!B73</f>
        <v>ESQUADRIAS</v>
      </c>
      <c r="C21" s="24">
        <v>0</v>
      </c>
      <c r="D21" s="25"/>
      <c r="E21" s="226"/>
      <c r="F21" s="228"/>
      <c r="G21" s="226"/>
      <c r="H21" s="228"/>
      <c r="I21" s="226"/>
      <c r="J21" s="228"/>
      <c r="K21" s="226"/>
      <c r="L21" s="228"/>
      <c r="M21" s="226"/>
      <c r="N21" s="228"/>
      <c r="O21" s="226"/>
      <c r="P21" s="228"/>
      <c r="Q21" s="226"/>
      <c r="R21" s="228"/>
      <c r="S21" s="226"/>
      <c r="T21" s="228"/>
      <c r="U21" s="26"/>
    </row>
    <row r="22" spans="1:21" x14ac:dyDescent="0.25">
      <c r="A22" s="23">
        <v>12</v>
      </c>
      <c r="B22" s="58" t="str">
        <f>'PLANILHA ORÇAMENTÁRIA'!B87</f>
        <v>INSTALAÇÕES ELETRICAS</v>
      </c>
      <c r="C22" s="27">
        <v>0</v>
      </c>
      <c r="D22" s="25"/>
      <c r="E22" s="226"/>
      <c r="F22" s="227"/>
      <c r="G22" s="226"/>
      <c r="H22" s="227"/>
      <c r="I22" s="226"/>
      <c r="J22" s="227"/>
      <c r="K22" s="226"/>
      <c r="L22" s="228"/>
      <c r="M22" s="226"/>
      <c r="N22" s="228"/>
      <c r="O22" s="226"/>
      <c r="P22" s="228"/>
      <c r="Q22" s="226"/>
      <c r="R22" s="228"/>
      <c r="S22" s="226"/>
      <c r="T22" s="228"/>
      <c r="U22" s="26"/>
    </row>
    <row r="23" spans="1:21" x14ac:dyDescent="0.25">
      <c r="A23" s="23">
        <v>13</v>
      </c>
      <c r="B23" s="58" t="str">
        <f>'PLANILHA ORÇAMENTÁRIA'!B103</f>
        <v>INSTALAÇÃO TELEFONICA E TV</v>
      </c>
      <c r="C23" s="27">
        <v>0</v>
      </c>
      <c r="D23" s="25"/>
      <c r="E23" s="226"/>
      <c r="F23" s="227"/>
      <c r="G23" s="226"/>
      <c r="H23" s="228"/>
      <c r="I23" s="226"/>
      <c r="J23" s="228"/>
      <c r="K23" s="226"/>
      <c r="L23" s="228"/>
      <c r="M23" s="226"/>
      <c r="N23" s="228"/>
      <c r="O23" s="226"/>
      <c r="P23" s="228"/>
      <c r="Q23" s="226"/>
      <c r="R23" s="228"/>
      <c r="S23" s="226"/>
      <c r="T23" s="228"/>
      <c r="U23" s="26"/>
    </row>
    <row r="24" spans="1:21" x14ac:dyDescent="0.25">
      <c r="A24" s="23">
        <v>14</v>
      </c>
      <c r="B24" s="58" t="str">
        <f>'PLANILHA ORÇAMENTÁRIA'!B110</f>
        <v>REDE LOGICA</v>
      </c>
      <c r="C24" s="27">
        <v>0</v>
      </c>
      <c r="D24" s="25"/>
      <c r="E24" s="226"/>
      <c r="F24" s="227"/>
      <c r="G24" s="226"/>
      <c r="H24" s="228"/>
      <c r="I24" s="226"/>
      <c r="J24" s="228"/>
      <c r="K24" s="226"/>
      <c r="L24" s="228"/>
      <c r="M24" s="226"/>
      <c r="N24" s="228"/>
      <c r="O24" s="226"/>
      <c r="P24" s="228"/>
      <c r="Q24" s="226"/>
      <c r="R24" s="228"/>
      <c r="S24" s="229"/>
      <c r="T24" s="228"/>
      <c r="U24" s="26"/>
    </row>
    <row r="25" spans="1:21" x14ac:dyDescent="0.25">
      <c r="A25" s="23">
        <v>15</v>
      </c>
      <c r="B25" s="58" t="str">
        <f>'PLANILHA ORÇAMENTÁRIA'!B115</f>
        <v>INSTALAÇÕES HIDAULICAS</v>
      </c>
      <c r="C25" s="27">
        <v>0</v>
      </c>
      <c r="D25" s="25"/>
      <c r="E25" s="226"/>
      <c r="F25" s="227"/>
      <c r="G25" s="226"/>
      <c r="H25" s="228"/>
      <c r="I25" s="226"/>
      <c r="J25" s="228"/>
      <c r="K25" s="226"/>
      <c r="L25" s="228"/>
      <c r="M25" s="226"/>
      <c r="N25" s="228"/>
      <c r="O25" s="226"/>
      <c r="P25" s="228"/>
      <c r="Q25" s="226"/>
      <c r="R25" s="228"/>
      <c r="S25" s="226"/>
      <c r="T25" s="228"/>
      <c r="U25" s="26"/>
    </row>
    <row r="26" spans="1:21" x14ac:dyDescent="0.25">
      <c r="A26" s="23">
        <v>16</v>
      </c>
      <c r="B26" s="58" t="str">
        <f>'PLANILHA ORÇAMENTÁRIA'!B131</f>
        <v>SANITARIOS ACESSIVEIS</v>
      </c>
      <c r="C26" s="27">
        <v>0</v>
      </c>
      <c r="D26" s="25"/>
      <c r="E26" s="226"/>
      <c r="F26" s="227"/>
      <c r="G26" s="226"/>
      <c r="H26" s="228"/>
      <c r="I26" s="226"/>
      <c r="J26" s="228"/>
      <c r="K26" s="226"/>
      <c r="L26" s="228"/>
      <c r="M26" s="226"/>
      <c r="N26" s="228"/>
      <c r="O26" s="226"/>
      <c r="P26" s="228"/>
      <c r="Q26" s="226"/>
      <c r="R26" s="228"/>
      <c r="S26" s="226"/>
      <c r="T26" s="228"/>
      <c r="U26" s="26"/>
    </row>
    <row r="27" spans="1:21" x14ac:dyDescent="0.25">
      <c r="A27" s="23">
        <v>17</v>
      </c>
      <c r="B27" s="58" t="str">
        <f>'PLANILHA ORÇAMENTÁRIA'!B135</f>
        <v>METÁIS, ACESSÓRIOS E EQUIPAMENTOS</v>
      </c>
      <c r="C27" s="27">
        <v>0</v>
      </c>
      <c r="D27" s="25"/>
      <c r="E27" s="226"/>
      <c r="F27" s="227"/>
      <c r="G27" s="226"/>
      <c r="H27" s="228"/>
      <c r="I27" s="226"/>
      <c r="J27" s="228"/>
      <c r="K27" s="226"/>
      <c r="L27" s="228"/>
      <c r="M27" s="226"/>
      <c r="N27" s="228"/>
      <c r="O27" s="226"/>
      <c r="P27" s="228"/>
      <c r="Q27" s="226"/>
      <c r="R27" s="228"/>
      <c r="S27" s="229"/>
      <c r="T27" s="228"/>
      <c r="U27" s="26"/>
    </row>
    <row r="28" spans="1:21" x14ac:dyDescent="0.25">
      <c r="A28" s="23">
        <v>18</v>
      </c>
      <c r="B28" s="57" t="str">
        <f>'PLANILHA ORÇAMENTÁRIA'!B142</f>
        <v>PONTOS DE HIDRÁULICA</v>
      </c>
      <c r="C28" s="27">
        <v>0</v>
      </c>
      <c r="D28" s="25"/>
      <c r="E28" s="226"/>
      <c r="F28" s="227"/>
      <c r="G28" s="226"/>
      <c r="H28" s="228"/>
      <c r="I28" s="229"/>
      <c r="J28" s="227"/>
      <c r="K28" s="226"/>
      <c r="L28" s="228"/>
      <c r="M28" s="226"/>
      <c r="N28" s="228"/>
      <c r="O28" s="226"/>
      <c r="P28" s="228"/>
      <c r="Q28" s="226"/>
      <c r="R28" s="228"/>
      <c r="S28" s="226"/>
      <c r="T28" s="228"/>
      <c r="U28" s="26"/>
    </row>
    <row r="29" spans="1:21" x14ac:dyDescent="0.25">
      <c r="A29" s="23">
        <v>19</v>
      </c>
      <c r="B29" s="57" t="str">
        <f>'PLANILHA ORÇAMENTÁRIA'!B147</f>
        <v>REDE EXTERNA</v>
      </c>
      <c r="C29" s="27">
        <v>0</v>
      </c>
      <c r="D29" s="25"/>
      <c r="E29" s="226"/>
      <c r="F29" s="228"/>
      <c r="G29" s="226"/>
      <c r="H29" s="228"/>
      <c r="I29" s="226"/>
      <c r="J29" s="228"/>
      <c r="K29" s="226"/>
      <c r="L29" s="228"/>
      <c r="M29" s="226"/>
      <c r="N29" s="228"/>
      <c r="O29" s="226"/>
      <c r="P29" s="228"/>
      <c r="Q29" s="226"/>
      <c r="R29" s="228"/>
      <c r="S29" s="226"/>
      <c r="T29" s="228"/>
      <c r="U29" s="26"/>
    </row>
    <row r="30" spans="1:21" x14ac:dyDescent="0.25">
      <c r="A30" s="23">
        <v>20</v>
      </c>
      <c r="B30" s="57" t="str">
        <f>'PLANILHA ORÇAMENTÁRIA'!B151</f>
        <v>PREVENÇÃO E COMBATE A INCENDIO</v>
      </c>
      <c r="C30" s="27">
        <v>0</v>
      </c>
      <c r="D30" s="25"/>
      <c r="E30" s="226"/>
      <c r="F30" s="228"/>
      <c r="G30" s="226"/>
      <c r="H30" s="228"/>
      <c r="I30" s="226"/>
      <c r="J30" s="228"/>
      <c r="K30" s="226"/>
      <c r="L30" s="228"/>
      <c r="M30" s="226"/>
      <c r="N30" s="228"/>
      <c r="O30" s="226"/>
      <c r="P30" s="228"/>
      <c r="Q30" s="226"/>
      <c r="R30" s="228"/>
      <c r="S30" s="226"/>
      <c r="T30" s="228"/>
      <c r="U30" s="26"/>
    </row>
    <row r="31" spans="1:21" ht="15.75" thickBot="1" x14ac:dyDescent="0.3">
      <c r="A31" s="23">
        <v>21</v>
      </c>
      <c r="B31" s="57" t="str">
        <f>'PLANILHA ORÇAMENTÁRIA'!B158</f>
        <v>LIMPEZA FINAL DA OBRA</v>
      </c>
      <c r="C31" s="27">
        <v>0</v>
      </c>
      <c r="D31" s="25"/>
      <c r="E31" s="226"/>
      <c r="F31" s="228"/>
      <c r="G31" s="226"/>
      <c r="H31" s="228"/>
      <c r="I31" s="226"/>
      <c r="J31" s="228"/>
      <c r="K31" s="226"/>
      <c r="L31" s="228"/>
      <c r="M31" s="226"/>
      <c r="N31" s="228"/>
      <c r="O31" s="226"/>
      <c r="P31" s="228"/>
      <c r="Q31" s="226"/>
      <c r="R31" s="228"/>
      <c r="S31" s="226"/>
      <c r="T31" s="228"/>
      <c r="U31" s="26"/>
    </row>
    <row r="32" spans="1:21" ht="15.75" thickBot="1" x14ac:dyDescent="0.3">
      <c r="A32" s="112" t="s">
        <v>68</v>
      </c>
      <c r="B32" s="113"/>
      <c r="C32" s="114">
        <f>SUM(C11:C31)</f>
        <v>0</v>
      </c>
      <c r="D32" s="115">
        <f>SUM(D11:D31)</f>
        <v>0</v>
      </c>
      <c r="E32" s="116" t="e">
        <f>F32/C32</f>
        <v>#DIV/0!</v>
      </c>
      <c r="F32" s="117">
        <f>SUM(F11:F31)</f>
        <v>0</v>
      </c>
      <c r="G32" s="118" t="e">
        <f>H32/$C$32%</f>
        <v>#DIV/0!</v>
      </c>
      <c r="H32" s="117">
        <f>SUM(H11:H31)</f>
        <v>0</v>
      </c>
      <c r="I32" s="118" t="e">
        <f>J32/$C$32%</f>
        <v>#DIV/0!</v>
      </c>
      <c r="J32" s="117">
        <f>SUM(J11:J31)</f>
        <v>0</v>
      </c>
      <c r="K32" s="118" t="e">
        <f>L32/$C$32%</f>
        <v>#DIV/0!</v>
      </c>
      <c r="L32" s="117">
        <f>SUM(L11:L31)</f>
        <v>0</v>
      </c>
      <c r="M32" s="118" t="e">
        <f>N32/$C$32%</f>
        <v>#DIV/0!</v>
      </c>
      <c r="N32" s="117">
        <f>SUM(N11:N31)</f>
        <v>0</v>
      </c>
      <c r="O32" s="118" t="e">
        <f>P32/$C$32%</f>
        <v>#DIV/0!</v>
      </c>
      <c r="P32" s="117">
        <f>SUM(P11:P31)</f>
        <v>0</v>
      </c>
      <c r="Q32" s="118" t="e">
        <f>R32/$C$32%</f>
        <v>#DIV/0!</v>
      </c>
      <c r="R32" s="117">
        <f>SUM(R11:R31)</f>
        <v>0</v>
      </c>
      <c r="S32" s="119" t="e">
        <f>T32/C32</f>
        <v>#DIV/0!</v>
      </c>
      <c r="T32" s="117">
        <f>SUM(T11:T31)</f>
        <v>0</v>
      </c>
      <c r="U32" s="59"/>
    </row>
    <row r="33" spans="1:20" ht="15.75" thickBot="1" x14ac:dyDescent="0.3">
      <c r="A33" s="212" t="s">
        <v>80</v>
      </c>
      <c r="B33" s="213"/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4"/>
    </row>
    <row r="34" spans="1:20" ht="15.75" thickBot="1" x14ac:dyDescent="0.3">
      <c r="A34" s="193" t="s">
        <v>81</v>
      </c>
      <c r="B34" s="225"/>
      <c r="C34" s="225"/>
      <c r="D34" s="225"/>
      <c r="E34" s="193" t="s">
        <v>72</v>
      </c>
      <c r="F34" s="193"/>
      <c r="G34" s="193" t="s">
        <v>73</v>
      </c>
      <c r="H34" s="193"/>
      <c r="I34" s="193" t="s">
        <v>74</v>
      </c>
      <c r="J34" s="193"/>
      <c r="K34" s="193" t="s">
        <v>75</v>
      </c>
      <c r="L34" s="193"/>
      <c r="M34" s="193" t="s">
        <v>90</v>
      </c>
      <c r="N34" s="193"/>
      <c r="O34" s="193" t="s">
        <v>91</v>
      </c>
      <c r="P34" s="193"/>
      <c r="Q34" s="193" t="s">
        <v>92</v>
      </c>
      <c r="R34" s="193"/>
      <c r="S34" s="193" t="s">
        <v>93</v>
      </c>
      <c r="T34" s="193"/>
    </row>
    <row r="35" spans="1:20" x14ac:dyDescent="0.25">
      <c r="A35" s="28" t="s">
        <v>82</v>
      </c>
      <c r="B35" s="29"/>
      <c r="C35" s="30"/>
      <c r="D35" s="31"/>
      <c r="E35" s="194"/>
      <c r="F35" s="194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</row>
    <row r="36" spans="1:20" x14ac:dyDescent="0.25">
      <c r="A36" s="32" t="s">
        <v>83</v>
      </c>
      <c r="B36" s="33"/>
      <c r="C36" s="34"/>
      <c r="D36" s="35"/>
      <c r="E36" s="205"/>
      <c r="F36" s="205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</row>
    <row r="37" spans="1:20" x14ac:dyDescent="0.25">
      <c r="A37" s="32" t="s">
        <v>84</v>
      </c>
      <c r="B37" s="33"/>
      <c r="C37" s="34"/>
      <c r="D37" s="35"/>
      <c r="E37" s="205"/>
      <c r="F37" s="205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</row>
    <row r="38" spans="1:20" ht="15.75" thickBot="1" x14ac:dyDescent="0.3">
      <c r="A38" s="36" t="s">
        <v>85</v>
      </c>
      <c r="B38" s="37"/>
      <c r="C38" s="38"/>
      <c r="D38" s="39"/>
      <c r="E38" s="196">
        <f>F32</f>
        <v>0</v>
      </c>
      <c r="F38" s="196"/>
      <c r="G38" s="196">
        <f>H32</f>
        <v>0</v>
      </c>
      <c r="H38" s="196"/>
      <c r="I38" s="196">
        <f>J32</f>
        <v>0</v>
      </c>
      <c r="J38" s="196"/>
      <c r="K38" s="196">
        <f>L32</f>
        <v>0</v>
      </c>
      <c r="L38" s="196"/>
      <c r="M38" s="196">
        <f>N32</f>
        <v>0</v>
      </c>
      <c r="N38" s="196"/>
      <c r="O38" s="196">
        <f>P32</f>
        <v>0</v>
      </c>
      <c r="P38" s="196"/>
      <c r="Q38" s="196">
        <f>R32</f>
        <v>0</v>
      </c>
      <c r="R38" s="196"/>
      <c r="S38" s="196">
        <f>T32</f>
        <v>0</v>
      </c>
      <c r="T38" s="196"/>
    </row>
    <row r="39" spans="1:20" ht="15.75" thickBot="1" x14ac:dyDescent="0.3">
      <c r="A39" s="40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2"/>
    </row>
    <row r="40" spans="1:20" ht="15.75" thickBot="1" x14ac:dyDescent="0.3">
      <c r="A40" s="40"/>
      <c r="B40" s="41"/>
      <c r="C40" s="41"/>
      <c r="D40" s="41"/>
      <c r="E40" s="41"/>
      <c r="F40" s="41"/>
      <c r="G40" s="41"/>
      <c r="H40" s="41"/>
      <c r="I40" s="197"/>
      <c r="J40" s="198"/>
      <c r="K40" s="53"/>
      <c r="L40" s="53"/>
      <c r="M40" s="53"/>
      <c r="N40" s="53"/>
      <c r="O40" s="208" t="s">
        <v>68</v>
      </c>
      <c r="P40" s="209"/>
      <c r="Q40" s="54"/>
      <c r="R40" s="54"/>
      <c r="S40" s="201">
        <f>SUM(E38:T38)</f>
        <v>0</v>
      </c>
      <c r="T40" s="202"/>
    </row>
    <row r="41" spans="1:20" ht="15.95" customHeight="1" thickBot="1" x14ac:dyDescent="0.3">
      <c r="A41" s="40"/>
      <c r="B41" s="41"/>
      <c r="C41" s="41"/>
      <c r="D41" s="41"/>
      <c r="E41" s="41"/>
      <c r="F41" s="41"/>
      <c r="G41" s="41"/>
      <c r="H41" s="41"/>
      <c r="I41" s="199"/>
      <c r="J41" s="200"/>
      <c r="K41" s="53"/>
      <c r="L41" s="53"/>
      <c r="M41" s="53"/>
      <c r="N41" s="53"/>
      <c r="O41" s="210"/>
      <c r="P41" s="211"/>
      <c r="Q41" s="55"/>
      <c r="R41" s="55"/>
      <c r="S41" s="203"/>
      <c r="T41" s="204"/>
    </row>
    <row r="42" spans="1:20" ht="9.4" customHeight="1" thickBot="1" x14ac:dyDescent="0.3">
      <c r="A42" s="219"/>
      <c r="B42" s="220"/>
      <c r="C42" s="43"/>
      <c r="D42" s="43"/>
      <c r="E42" s="41"/>
      <c r="F42" s="41"/>
      <c r="G42" s="41"/>
      <c r="H42" s="41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6"/>
    </row>
    <row r="43" spans="1:20" ht="16.899999999999999" customHeight="1" x14ac:dyDescent="0.25">
      <c r="A43" s="221" t="s">
        <v>86</v>
      </c>
      <c r="B43" s="222"/>
      <c r="C43" s="44"/>
      <c r="D43" s="45"/>
      <c r="E43" s="45"/>
      <c r="F43" s="45"/>
      <c r="G43" s="41"/>
      <c r="H43" s="41"/>
      <c r="I43" s="145"/>
      <c r="J43" s="56"/>
      <c r="K43" s="56"/>
      <c r="L43" s="56"/>
      <c r="M43" s="56"/>
      <c r="N43" s="56"/>
      <c r="O43" s="152" t="s">
        <v>87</v>
      </c>
      <c r="P43" s="153"/>
      <c r="Q43" s="153"/>
      <c r="R43" s="153"/>
      <c r="S43" s="153"/>
      <c r="T43" s="154"/>
    </row>
    <row r="44" spans="1:20" x14ac:dyDescent="0.25">
      <c r="A44" s="223" t="s">
        <v>88</v>
      </c>
      <c r="B44" s="224"/>
      <c r="C44" s="45"/>
      <c r="D44" s="45"/>
      <c r="E44" s="45"/>
      <c r="F44" s="45"/>
      <c r="G44" s="41"/>
      <c r="H44" s="41"/>
      <c r="I44" s="145"/>
      <c r="J44" s="145"/>
      <c r="K44" s="41"/>
      <c r="L44" s="41"/>
      <c r="M44" s="41"/>
      <c r="N44" s="41"/>
      <c r="O44" s="46" t="s">
        <v>89</v>
      </c>
      <c r="P44" s="41"/>
      <c r="Q44" s="41"/>
      <c r="R44" s="41"/>
      <c r="S44" s="41"/>
      <c r="T44" s="42"/>
    </row>
    <row r="45" spans="1:20" ht="15.75" thickBot="1" x14ac:dyDescent="0.3">
      <c r="A45" s="47"/>
      <c r="B45" s="48"/>
      <c r="C45" s="49"/>
      <c r="D45" s="49"/>
      <c r="E45" s="49"/>
      <c r="F45" s="49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1"/>
    </row>
    <row r="48" spans="1:20" x14ac:dyDescent="0.25">
      <c r="T48" s="52"/>
    </row>
  </sheetData>
  <mergeCells count="66">
    <mergeCell ref="A42:B42"/>
    <mergeCell ref="A43:B43"/>
    <mergeCell ref="A44:B44"/>
    <mergeCell ref="K9:L9"/>
    <mergeCell ref="M9:N9"/>
    <mergeCell ref="E38:F38"/>
    <mergeCell ref="G38:H38"/>
    <mergeCell ref="I38:J38"/>
    <mergeCell ref="A34:D34"/>
    <mergeCell ref="E34:F34"/>
    <mergeCell ref="G34:H34"/>
    <mergeCell ref="I34:J34"/>
    <mergeCell ref="K35:L35"/>
    <mergeCell ref="K36:L36"/>
    <mergeCell ref="K37:L37"/>
    <mergeCell ref="M35:N35"/>
    <mergeCell ref="O9:P9"/>
    <mergeCell ref="O40:P41"/>
    <mergeCell ref="K38:L38"/>
    <mergeCell ref="M38:N38"/>
    <mergeCell ref="O38:P38"/>
    <mergeCell ref="A33:T33"/>
    <mergeCell ref="S9:T9"/>
    <mergeCell ref="Q9:R9"/>
    <mergeCell ref="A9:A10"/>
    <mergeCell ref="B9:B10"/>
    <mergeCell ref="C9:D9"/>
    <mergeCell ref="E9:F9"/>
    <mergeCell ref="G9:H9"/>
    <mergeCell ref="I9:J9"/>
    <mergeCell ref="M36:N36"/>
    <mergeCell ref="M37:N37"/>
    <mergeCell ref="S38:T38"/>
    <mergeCell ref="I40:J41"/>
    <mergeCell ref="S40:T41"/>
    <mergeCell ref="Q38:R38"/>
    <mergeCell ref="E36:F36"/>
    <mergeCell ref="G36:H36"/>
    <mergeCell ref="I36:J36"/>
    <mergeCell ref="S36:T36"/>
    <mergeCell ref="E37:F37"/>
    <mergeCell ref="G37:H37"/>
    <mergeCell ref="I37:J37"/>
    <mergeCell ref="S37:T37"/>
    <mergeCell ref="O36:P36"/>
    <mergeCell ref="O37:P37"/>
    <mergeCell ref="Q36:R36"/>
    <mergeCell ref="Q37:R37"/>
    <mergeCell ref="S34:T34"/>
    <mergeCell ref="E35:F35"/>
    <mergeCell ref="G35:H35"/>
    <mergeCell ref="I35:J35"/>
    <mergeCell ref="S35:T35"/>
    <mergeCell ref="K34:L34"/>
    <mergeCell ref="Q35:R35"/>
    <mergeCell ref="M34:N34"/>
    <mergeCell ref="O34:P34"/>
    <mergeCell ref="Q34:R34"/>
    <mergeCell ref="O35:P35"/>
    <mergeCell ref="A1:T1"/>
    <mergeCell ref="A2:T2"/>
    <mergeCell ref="S5:T5"/>
    <mergeCell ref="S6:T6"/>
    <mergeCell ref="A8:T8"/>
    <mergeCell ref="A4:B4"/>
    <mergeCell ref="A5:B5"/>
  </mergeCells>
  <pageMargins left="0.51181102362204722" right="0.51181102362204722" top="1.66" bottom="0.78740157480314965" header="0.42" footer="0.31496062992125984"/>
  <pageSetup paperSize="9" scale="4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ORÇAMENTÁRIA</vt:lpstr>
      <vt:lpstr>CRONOGRAMA</vt:lpstr>
      <vt:lpstr>'PLANILHA ORÇAMENTÁRIA'!Area_de_impressao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 Dora</dc:creator>
  <cp:lastModifiedBy>NPC</cp:lastModifiedBy>
  <cp:lastPrinted>2023-03-22T15:05:40Z</cp:lastPrinted>
  <dcterms:created xsi:type="dcterms:W3CDTF">2013-09-11T17:55:20Z</dcterms:created>
  <dcterms:modified xsi:type="dcterms:W3CDTF">2023-03-29T13:20:02Z</dcterms:modified>
</cp:coreProperties>
</file>